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24226"/>
  <mc:AlternateContent xmlns:mc="http://schemas.openxmlformats.org/markup-compatibility/2006">
    <mc:Choice Requires="x15">
      <x15ac:absPath xmlns:x15ac="http://schemas.microsoft.com/office/spreadsheetml/2010/11/ac" url="E:\งานก่า Disk_E\edit_web\ITA-เอกสาร\2567\ลงเว็บแล้ว\O8\"/>
    </mc:Choice>
  </mc:AlternateContent>
  <xr:revisionPtr revIDLastSave="0" documentId="13_ncr:1_{B159CD9D-EE2F-46F1-9885-FC8BC8F55510}" xr6:coauthVersionLast="47" xr6:coauthVersionMax="47" xr10:uidLastSave="{00000000-0000-0000-0000-000000000000}"/>
  <bookViews>
    <workbookView xWindow="-120" yWindow="-120" windowWidth="20640" windowHeight="11160" tabRatio="728" xr2:uid="{00000000-000D-0000-FFFF-FFFF00000000}"/>
  </bookViews>
  <sheets>
    <sheet name="01 แบบ 66 ไปพลางก่อน" sheetId="17" r:id="rId1"/>
    <sheet name="แบบปรับใหม่ 62.1 (2)" sheetId="10" state="hidden" r:id="rId2"/>
    <sheet name="แบบปรับใหม่ 62.1" sheetId="7" state="hidden" r:id="rId3"/>
  </sheets>
  <definedNames>
    <definedName name="_xlnm._FilterDatabase" localSheetId="2" hidden="1">'แบบปรับใหม่ 62.1'!$J$1:$J$119</definedName>
    <definedName name="_xlnm.Print_Titles" localSheetId="0">'01 แบบ 66 ไปพลางก่อน'!$4:$4</definedName>
    <definedName name="_xlnm.Print_Titles" localSheetId="2">'แบบปรับใหม่ 62.1'!$5:$6</definedName>
    <definedName name="_xlnm.Print_Titles" localSheetId="1">'แบบปรับใหม่ 62.1 (2)'!$5:$6</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G6" i="17" l="1"/>
  <c r="G40" i="17"/>
  <c r="G30" i="17"/>
  <c r="G20" i="17"/>
  <c r="D58" i="17"/>
  <c r="G58" i="17" l="1"/>
  <c r="E65" i="17"/>
  <c r="D65" i="17"/>
  <c r="W24" i="7" l="1"/>
  <c r="W14" i="7" l="1"/>
  <c r="W39" i="7"/>
  <c r="W50" i="7"/>
  <c r="W49" i="7"/>
  <c r="W76" i="7"/>
  <c r="W45" i="7"/>
  <c r="W59" i="7"/>
  <c r="W77" i="7"/>
  <c r="W75" i="7"/>
  <c r="W68" i="7"/>
  <c r="W53" i="7"/>
  <c r="W52" i="7"/>
  <c r="E99" i="10" l="1"/>
  <c r="Y98" i="10"/>
  <c r="R97" i="10"/>
  <c r="Y97" i="10" s="1"/>
  <c r="W96" i="10"/>
  <c r="W95" i="10"/>
  <c r="Y95" i="10" s="1"/>
  <c r="R94" i="10"/>
  <c r="Y94" i="10" s="1"/>
  <c r="R93" i="10"/>
  <c r="R92" i="10"/>
  <c r="Y92" i="10" s="1"/>
  <c r="V91" i="10"/>
  <c r="U91" i="10"/>
  <c r="T91" i="10"/>
  <c r="S91" i="10"/>
  <c r="Q91" i="10"/>
  <c r="P91" i="10"/>
  <c r="O91" i="10"/>
  <c r="N91" i="10"/>
  <c r="M91" i="10"/>
  <c r="L91" i="10"/>
  <c r="K91" i="10"/>
  <c r="J91" i="10"/>
  <c r="I91" i="10"/>
  <c r="H91" i="10"/>
  <c r="G91" i="10"/>
  <c r="F91" i="10"/>
  <c r="E91" i="10"/>
  <c r="C91" i="10"/>
  <c r="R90" i="10"/>
  <c r="Y90" i="10" s="1"/>
  <c r="R89" i="10"/>
  <c r="Y89" i="10" s="1"/>
  <c r="R88" i="10"/>
  <c r="Y88" i="10" s="1"/>
  <c r="R87" i="10"/>
  <c r="Y87" i="10" s="1"/>
  <c r="O86" i="10"/>
  <c r="Y86" i="10" s="1"/>
  <c r="O85" i="10"/>
  <c r="Y85" i="10" s="1"/>
  <c r="W84" i="10"/>
  <c r="V84" i="10"/>
  <c r="U84" i="10"/>
  <c r="T84" i="10"/>
  <c r="S84" i="10"/>
  <c r="Q84" i="10"/>
  <c r="P84" i="10"/>
  <c r="O84" i="10"/>
  <c r="N84" i="10"/>
  <c r="M84" i="10"/>
  <c r="L84" i="10"/>
  <c r="K84" i="10"/>
  <c r="J84" i="10"/>
  <c r="I84" i="10"/>
  <c r="H84" i="10"/>
  <c r="F84" i="10"/>
  <c r="E84" i="10"/>
  <c r="D84" i="10"/>
  <c r="C84" i="10"/>
  <c r="I83" i="10"/>
  <c r="Y83" i="10" s="1"/>
  <c r="I82" i="10"/>
  <c r="Y82" i="10" s="1"/>
  <c r="I81" i="10"/>
  <c r="Y81" i="10" s="1"/>
  <c r="I80" i="10"/>
  <c r="Y80" i="10" s="1"/>
  <c r="I79" i="10"/>
  <c r="Y79" i="10" s="1"/>
  <c r="I78" i="10"/>
  <c r="Y78" i="10" s="1"/>
  <c r="I77" i="10"/>
  <c r="Y77" i="10" s="1"/>
  <c r="I76" i="10"/>
  <c r="Y76" i="10" s="1"/>
  <c r="I75" i="10"/>
  <c r="Y75" i="10" s="1"/>
  <c r="I74" i="10"/>
  <c r="Y74" i="10" s="1"/>
  <c r="I73" i="10"/>
  <c r="Y73" i="10" s="1"/>
  <c r="I72" i="10"/>
  <c r="Y72" i="10" s="1"/>
  <c r="I71" i="10"/>
  <c r="Y71" i="10" s="1"/>
  <c r="I70" i="10"/>
  <c r="Y70" i="10" s="1"/>
  <c r="I69" i="10"/>
  <c r="Y69" i="10" s="1"/>
  <c r="I68" i="10"/>
  <c r="Y68" i="10" s="1"/>
  <c r="I67" i="10"/>
  <c r="Y67" i="10" s="1"/>
  <c r="I66" i="10"/>
  <c r="Y66" i="10" s="1"/>
  <c r="I65" i="10"/>
  <c r="Y65" i="10" s="1"/>
  <c r="I64" i="10"/>
  <c r="Y64" i="10" s="1"/>
  <c r="I63" i="10"/>
  <c r="Y63" i="10" s="1"/>
  <c r="I62" i="10"/>
  <c r="Y62" i="10" s="1"/>
  <c r="I61" i="10"/>
  <c r="Y61" i="10" s="1"/>
  <c r="I60" i="10"/>
  <c r="Y60" i="10" s="1"/>
  <c r="I59" i="10"/>
  <c r="Y59" i="10" s="1"/>
  <c r="W58" i="10"/>
  <c r="Y58" i="10" s="1"/>
  <c r="W57" i="10"/>
  <c r="Y57" i="10" s="1"/>
  <c r="I56" i="10"/>
  <c r="Y56" i="10" s="1"/>
  <c r="W55" i="10"/>
  <c r="Y55" i="10" s="1"/>
  <c r="W54" i="10"/>
  <c r="Y54" i="10" s="1"/>
  <c r="I53" i="10"/>
  <c r="Y53" i="10" s="1"/>
  <c r="I52" i="10"/>
  <c r="Y52" i="10" s="1"/>
  <c r="I51" i="10"/>
  <c r="Y51" i="10" s="1"/>
  <c r="I50" i="10"/>
  <c r="Y50" i="10" s="1"/>
  <c r="I49" i="10"/>
  <c r="Y49" i="10" s="1"/>
  <c r="I48" i="10"/>
  <c r="Y48" i="10" s="1"/>
  <c r="I47" i="10"/>
  <c r="Y47" i="10" s="1"/>
  <c r="I46" i="10"/>
  <c r="Y46" i="10" s="1"/>
  <c r="I45" i="10"/>
  <c r="Y45" i="10" s="1"/>
  <c r="I44" i="10"/>
  <c r="Y44" i="10" s="1"/>
  <c r="I43" i="10"/>
  <c r="Y43" i="10" s="1"/>
  <c r="I42" i="10"/>
  <c r="Y42" i="10" s="1"/>
  <c r="I41" i="10"/>
  <c r="Y41" i="10" s="1"/>
  <c r="I40" i="10"/>
  <c r="Y40" i="10" s="1"/>
  <c r="I39" i="10"/>
  <c r="Y39" i="10" s="1"/>
  <c r="I38" i="10"/>
  <c r="Y38" i="10" s="1"/>
  <c r="I37" i="10"/>
  <c r="Y37" i="10" s="1"/>
  <c r="I36" i="10"/>
  <c r="Y36" i="10" s="1"/>
  <c r="I35" i="10"/>
  <c r="Y35" i="10" s="1"/>
  <c r="I34" i="10"/>
  <c r="Y34" i="10" s="1"/>
  <c r="V33" i="10"/>
  <c r="U33" i="10"/>
  <c r="T33" i="10"/>
  <c r="S33" i="10"/>
  <c r="R33" i="10"/>
  <c r="Q33" i="10"/>
  <c r="P33" i="10"/>
  <c r="O33" i="10"/>
  <c r="N33" i="10"/>
  <c r="M33" i="10"/>
  <c r="L33" i="10"/>
  <c r="H33" i="10"/>
  <c r="F33" i="10"/>
  <c r="E33" i="10"/>
  <c r="D33" i="10"/>
  <c r="C33" i="10"/>
  <c r="I32" i="10"/>
  <c r="Y32" i="10" s="1"/>
  <c r="I31" i="10"/>
  <c r="Y31" i="10" s="1"/>
  <c r="I30" i="10"/>
  <c r="Y30" i="10" s="1"/>
  <c r="I29" i="10"/>
  <c r="Y29" i="10" s="1"/>
  <c r="W28" i="10"/>
  <c r="V28" i="10"/>
  <c r="U28" i="10"/>
  <c r="T28" i="10"/>
  <c r="S28" i="10"/>
  <c r="R28" i="10"/>
  <c r="Q28" i="10"/>
  <c r="P28" i="10"/>
  <c r="O28" i="10"/>
  <c r="N28" i="10"/>
  <c r="M28" i="10"/>
  <c r="L28" i="10"/>
  <c r="H28" i="10"/>
  <c r="F28" i="10"/>
  <c r="E28" i="10"/>
  <c r="D28" i="10"/>
  <c r="C28" i="10"/>
  <c r="Y27" i="10"/>
  <c r="W26" i="10"/>
  <c r="V26" i="10"/>
  <c r="U26" i="10"/>
  <c r="T26" i="10"/>
  <c r="S26" i="10"/>
  <c r="R26" i="10"/>
  <c r="Q26" i="10"/>
  <c r="P26" i="10"/>
  <c r="O26" i="10"/>
  <c r="N26" i="10"/>
  <c r="M26" i="10"/>
  <c r="L26" i="10"/>
  <c r="I26" i="10"/>
  <c r="H26" i="10"/>
  <c r="G26" i="10"/>
  <c r="F26" i="10"/>
  <c r="E26" i="10"/>
  <c r="D26" i="10"/>
  <c r="C26" i="10"/>
  <c r="I25" i="10"/>
  <c r="Y25" i="10" s="1"/>
  <c r="I24" i="10"/>
  <c r="Y24" i="10" s="1"/>
  <c r="I23" i="10"/>
  <c r="Y23" i="10" s="1"/>
  <c r="W22" i="10"/>
  <c r="V22" i="10"/>
  <c r="U22" i="10"/>
  <c r="T22" i="10"/>
  <c r="S22" i="10"/>
  <c r="R22" i="10"/>
  <c r="Q22" i="10"/>
  <c r="P22" i="10"/>
  <c r="O22" i="10"/>
  <c r="N22" i="10"/>
  <c r="M22" i="10"/>
  <c r="L22" i="10"/>
  <c r="H22" i="10"/>
  <c r="F22" i="10"/>
  <c r="E22" i="10"/>
  <c r="D22" i="10"/>
  <c r="C22" i="10"/>
  <c r="I21" i="10"/>
  <c r="Y21" i="10" s="1"/>
  <c r="P20" i="10"/>
  <c r="P17" i="10" s="1"/>
  <c r="I19" i="10"/>
  <c r="Y19" i="10" s="1"/>
  <c r="I18" i="10"/>
  <c r="W17" i="10"/>
  <c r="V17" i="10"/>
  <c r="U17" i="10"/>
  <c r="T17" i="10"/>
  <c r="S17" i="10"/>
  <c r="R17" i="10"/>
  <c r="Q17" i="10"/>
  <c r="O17" i="10"/>
  <c r="N17" i="10"/>
  <c r="M17" i="10"/>
  <c r="L17" i="10"/>
  <c r="H17" i="10"/>
  <c r="F17" i="10"/>
  <c r="E17" i="10"/>
  <c r="D17" i="10"/>
  <c r="C17" i="10"/>
  <c r="Y16" i="10"/>
  <c r="W15" i="10"/>
  <c r="V15" i="10"/>
  <c r="U15" i="10"/>
  <c r="T15" i="10"/>
  <c r="S15" i="10"/>
  <c r="R15" i="10"/>
  <c r="Q15" i="10"/>
  <c r="P15" i="10"/>
  <c r="O15" i="10"/>
  <c r="N15" i="10"/>
  <c r="M15" i="10"/>
  <c r="L15" i="10"/>
  <c r="K15" i="10"/>
  <c r="J15" i="10"/>
  <c r="I15" i="10"/>
  <c r="H15" i="10"/>
  <c r="F15" i="10"/>
  <c r="E15" i="10"/>
  <c r="D15" i="10"/>
  <c r="C15" i="10"/>
  <c r="I14" i="10"/>
  <c r="Y14" i="10" s="1"/>
  <c r="I13" i="10"/>
  <c r="Y13" i="10" s="1"/>
  <c r="I12" i="10"/>
  <c r="Y12" i="10" s="1"/>
  <c r="I11" i="10"/>
  <c r="Y11" i="10" s="1"/>
  <c r="Y10" i="10"/>
  <c r="W9" i="10"/>
  <c r="V9" i="10"/>
  <c r="U9" i="10"/>
  <c r="T9" i="10"/>
  <c r="S9" i="10"/>
  <c r="R9" i="10"/>
  <c r="Q9" i="10"/>
  <c r="P9" i="10"/>
  <c r="O9" i="10"/>
  <c r="N9" i="10"/>
  <c r="M9" i="10"/>
  <c r="J9" i="10"/>
  <c r="H9" i="10"/>
  <c r="F9" i="10"/>
  <c r="E9" i="10"/>
  <c r="D9" i="10"/>
  <c r="C9" i="10"/>
  <c r="Q8" i="10"/>
  <c r="Y8" i="10" s="1"/>
  <c r="C8" i="10"/>
  <c r="C7" i="10" s="1"/>
  <c r="W7" i="10"/>
  <c r="V7" i="10"/>
  <c r="U7" i="10"/>
  <c r="T7" i="10"/>
  <c r="S7" i="10"/>
  <c r="R7" i="10"/>
  <c r="P7" i="10"/>
  <c r="O7" i="10"/>
  <c r="N7" i="10"/>
  <c r="M7" i="10"/>
  <c r="K7" i="10"/>
  <c r="J7" i="10"/>
  <c r="I7" i="10"/>
  <c r="H7" i="10"/>
  <c r="G7" i="10"/>
  <c r="F7" i="10"/>
  <c r="E7" i="10"/>
  <c r="D7" i="10"/>
  <c r="G100" i="10" l="1"/>
  <c r="I17" i="10"/>
  <c r="C100" i="10"/>
  <c r="O100" i="10"/>
  <c r="Y20" i="10"/>
  <c r="I28" i="10"/>
  <c r="Y28" i="10" s="1"/>
  <c r="R91" i="10"/>
  <c r="W91" i="10"/>
  <c r="N100" i="10"/>
  <c r="I33" i="10"/>
  <c r="W33" i="10"/>
  <c r="Y33" i="10" s="1"/>
  <c r="U100" i="10"/>
  <c r="I22" i="10"/>
  <c r="Y22" i="10" s="1"/>
  <c r="V100" i="10"/>
  <c r="Y18" i="10"/>
  <c r="F100" i="10"/>
  <c r="M100" i="10"/>
  <c r="T100" i="10"/>
  <c r="Y15" i="10"/>
  <c r="Y93" i="10"/>
  <c r="Y96" i="10"/>
  <c r="P100" i="10"/>
  <c r="Y17" i="10"/>
  <c r="R84" i="10"/>
  <c r="Y84" i="10" s="1"/>
  <c r="Y26" i="10"/>
  <c r="H100" i="10"/>
  <c r="D100" i="10"/>
  <c r="J100" i="10"/>
  <c r="E100" i="10"/>
  <c r="K100" i="10"/>
  <c r="S100" i="10"/>
  <c r="Q7" i="10"/>
  <c r="Q100" i="10" s="1"/>
  <c r="I9" i="10"/>
  <c r="Y9" i="10" s="1"/>
  <c r="Y16" i="7"/>
  <c r="Y10" i="7"/>
  <c r="Y24" i="7"/>
  <c r="Y27" i="7"/>
  <c r="I84" i="7"/>
  <c r="J84" i="7"/>
  <c r="K84" i="7"/>
  <c r="L84" i="7"/>
  <c r="M84" i="7"/>
  <c r="N84" i="7"/>
  <c r="P84" i="7"/>
  <c r="Q84" i="7"/>
  <c r="S84" i="7"/>
  <c r="T84" i="7"/>
  <c r="U84" i="7"/>
  <c r="V84" i="7"/>
  <c r="W84" i="7"/>
  <c r="L33" i="7"/>
  <c r="M33" i="7"/>
  <c r="N33" i="7"/>
  <c r="O33" i="7"/>
  <c r="P33" i="7"/>
  <c r="Q33" i="7"/>
  <c r="R33" i="7"/>
  <c r="S33" i="7"/>
  <c r="T33" i="7"/>
  <c r="U33" i="7"/>
  <c r="V33" i="7"/>
  <c r="W58" i="7"/>
  <c r="Y58" i="7" s="1"/>
  <c r="E91" i="7"/>
  <c r="F91" i="7"/>
  <c r="G91" i="7"/>
  <c r="H91" i="7"/>
  <c r="I91" i="7"/>
  <c r="J91" i="7"/>
  <c r="K91" i="7"/>
  <c r="L91" i="7"/>
  <c r="M91" i="7"/>
  <c r="N91" i="7"/>
  <c r="O91" i="7"/>
  <c r="P91" i="7"/>
  <c r="Q91" i="7"/>
  <c r="S91" i="7"/>
  <c r="T91" i="7"/>
  <c r="U91" i="7"/>
  <c r="V91" i="7"/>
  <c r="L17" i="7"/>
  <c r="M17" i="7"/>
  <c r="N17" i="7"/>
  <c r="O17" i="7"/>
  <c r="Q17" i="7"/>
  <c r="R17" i="7"/>
  <c r="S17" i="7"/>
  <c r="T17" i="7"/>
  <c r="U17" i="7"/>
  <c r="V17" i="7"/>
  <c r="W17" i="7"/>
  <c r="L28" i="7"/>
  <c r="M28" i="7"/>
  <c r="N28" i="7"/>
  <c r="O28" i="7"/>
  <c r="P28" i="7"/>
  <c r="Q28" i="7"/>
  <c r="R28" i="7"/>
  <c r="S28" i="7"/>
  <c r="T28" i="7"/>
  <c r="U28" i="7"/>
  <c r="V28" i="7"/>
  <c r="W28" i="7"/>
  <c r="L22" i="7"/>
  <c r="M22" i="7"/>
  <c r="N22" i="7"/>
  <c r="O22" i="7"/>
  <c r="P22" i="7"/>
  <c r="Q22" i="7"/>
  <c r="R22" i="7"/>
  <c r="S22" i="7"/>
  <c r="T22" i="7"/>
  <c r="U22" i="7"/>
  <c r="V22" i="7"/>
  <c r="W22" i="7"/>
  <c r="G26" i="7"/>
  <c r="H26" i="7"/>
  <c r="I26" i="7"/>
  <c r="L26" i="7"/>
  <c r="M26" i="7"/>
  <c r="N26" i="7"/>
  <c r="O26" i="7"/>
  <c r="P26" i="7"/>
  <c r="Q26" i="7"/>
  <c r="R26" i="7"/>
  <c r="S26" i="7"/>
  <c r="T26" i="7"/>
  <c r="U26" i="7"/>
  <c r="V26" i="7"/>
  <c r="W26" i="7"/>
  <c r="I42" i="7"/>
  <c r="Y42" i="7" s="1"/>
  <c r="Y43" i="7"/>
  <c r="Y44" i="7"/>
  <c r="Y45" i="7"/>
  <c r="I46" i="7"/>
  <c r="Y46" i="7" s="1"/>
  <c r="I47" i="7"/>
  <c r="Y47" i="7" s="1"/>
  <c r="I48" i="7"/>
  <c r="Y48" i="7" s="1"/>
  <c r="Y49" i="7"/>
  <c r="Y50" i="7"/>
  <c r="I51" i="7"/>
  <c r="Y51" i="7" s="1"/>
  <c r="I41" i="7"/>
  <c r="Y41" i="7" s="1"/>
  <c r="I15" i="7"/>
  <c r="J15" i="7"/>
  <c r="K15" i="7"/>
  <c r="L15" i="7"/>
  <c r="M15" i="7"/>
  <c r="N15" i="7"/>
  <c r="O15" i="7"/>
  <c r="P15" i="7"/>
  <c r="Q15" i="7"/>
  <c r="R15" i="7"/>
  <c r="S15" i="7"/>
  <c r="T15" i="7"/>
  <c r="U15" i="7"/>
  <c r="V15" i="7"/>
  <c r="W15" i="7"/>
  <c r="J9" i="7"/>
  <c r="M9" i="7"/>
  <c r="N9" i="7"/>
  <c r="O9" i="7"/>
  <c r="P9" i="7"/>
  <c r="Q9" i="7"/>
  <c r="R9" i="7"/>
  <c r="S9" i="7"/>
  <c r="T9" i="7"/>
  <c r="U9" i="7"/>
  <c r="V9" i="7"/>
  <c r="W9" i="7"/>
  <c r="F7" i="7"/>
  <c r="G7" i="7"/>
  <c r="H7" i="7"/>
  <c r="I7" i="7"/>
  <c r="J7" i="7"/>
  <c r="K7" i="7"/>
  <c r="M7" i="7"/>
  <c r="N7" i="7"/>
  <c r="O7" i="7"/>
  <c r="P7" i="7"/>
  <c r="R7" i="7"/>
  <c r="S7" i="7"/>
  <c r="T7" i="7"/>
  <c r="U7" i="7"/>
  <c r="V7" i="7"/>
  <c r="W7" i="7"/>
  <c r="I21" i="7"/>
  <c r="Y21" i="7" s="1"/>
  <c r="I18" i="7"/>
  <c r="Y18" i="7" s="1"/>
  <c r="I19" i="7"/>
  <c r="Y19" i="7" s="1"/>
  <c r="I13" i="7"/>
  <c r="Y13" i="7" s="1"/>
  <c r="I12" i="7"/>
  <c r="Y12" i="7" s="1"/>
  <c r="Y82" i="7"/>
  <c r="I81" i="7"/>
  <c r="Y81" i="7" s="1"/>
  <c r="I78" i="7"/>
  <c r="Y78" i="7" s="1"/>
  <c r="I79" i="7"/>
  <c r="Y79" i="7" s="1"/>
  <c r="I80" i="7"/>
  <c r="Y80" i="7" s="1"/>
  <c r="Y71" i="7"/>
  <c r="I70" i="7"/>
  <c r="Y70" i="7" s="1"/>
  <c r="I69" i="7"/>
  <c r="Y69" i="7" s="1"/>
  <c r="I65" i="7"/>
  <c r="Y65" i="7" s="1"/>
  <c r="I64" i="7"/>
  <c r="Y64" i="7" s="1"/>
  <c r="Y63" i="7"/>
  <c r="I62" i="7"/>
  <c r="Y62" i="7" s="1"/>
  <c r="I61" i="7"/>
  <c r="Y61" i="7" s="1"/>
  <c r="I60" i="7"/>
  <c r="Y60" i="7" s="1"/>
  <c r="I30" i="7"/>
  <c r="Y30" i="7" s="1"/>
  <c r="I31" i="7"/>
  <c r="Y31" i="7" s="1"/>
  <c r="I32" i="7"/>
  <c r="Y32" i="7" s="1"/>
  <c r="I29" i="7"/>
  <c r="Y29" i="7" s="1"/>
  <c r="Y59" i="7"/>
  <c r="R97" i="7"/>
  <c r="Y97" i="7" s="1"/>
  <c r="R94" i="7"/>
  <c r="Y94" i="7" s="1"/>
  <c r="R93" i="7"/>
  <c r="Y93" i="7" s="1"/>
  <c r="R92" i="7"/>
  <c r="I56" i="7"/>
  <c r="Y56" i="7" s="1"/>
  <c r="Y77" i="7"/>
  <c r="Y74" i="7"/>
  <c r="Y40" i="7"/>
  <c r="Y39" i="7"/>
  <c r="Y38" i="7"/>
  <c r="I37" i="7"/>
  <c r="Y37" i="7" s="1"/>
  <c r="Y72" i="7"/>
  <c r="Y76" i="7"/>
  <c r="W57" i="7"/>
  <c r="Y57" i="7" s="1"/>
  <c r="W55" i="7"/>
  <c r="Y55" i="7" s="1"/>
  <c r="W54" i="7"/>
  <c r="Y54" i="7" s="1"/>
  <c r="W100" i="10" l="1"/>
  <c r="Y91" i="10"/>
  <c r="R100" i="10"/>
  <c r="M99" i="7"/>
  <c r="R91" i="7"/>
  <c r="U99" i="7"/>
  <c r="G99" i="7"/>
  <c r="K99" i="7"/>
  <c r="T99" i="7"/>
  <c r="V99" i="7"/>
  <c r="J99" i="7"/>
  <c r="S99" i="7"/>
  <c r="L99" i="7"/>
  <c r="N99" i="7"/>
  <c r="I28" i="7"/>
  <c r="W33" i="7"/>
  <c r="Y92" i="7"/>
  <c r="I17" i="7"/>
  <c r="I100" i="10"/>
  <c r="Y7" i="10"/>
  <c r="Y75" i="7" l="1"/>
  <c r="Y68" i="7"/>
  <c r="Y53" i="7"/>
  <c r="Y52" i="7"/>
  <c r="I83" i="7"/>
  <c r="Y83" i="7" s="1"/>
  <c r="I36" i="7"/>
  <c r="Y36" i="7" s="1"/>
  <c r="I35" i="7"/>
  <c r="Y35" i="7" s="1"/>
  <c r="I34" i="7"/>
  <c r="W96" i="7"/>
  <c r="Y96" i="7" s="1"/>
  <c r="P20" i="7"/>
  <c r="Q8" i="7"/>
  <c r="R90" i="7"/>
  <c r="Y90" i="7" s="1"/>
  <c r="R89" i="7"/>
  <c r="Y89" i="7" s="1"/>
  <c r="R88" i="7"/>
  <c r="Y88" i="7" s="1"/>
  <c r="R87" i="7"/>
  <c r="O86" i="7"/>
  <c r="Y86" i="7" s="1"/>
  <c r="O85" i="7"/>
  <c r="I73" i="7"/>
  <c r="Y73" i="7" s="1"/>
  <c r="I25" i="7"/>
  <c r="Y25" i="7" s="1"/>
  <c r="I23" i="7"/>
  <c r="Y14" i="7"/>
  <c r="W95" i="7"/>
  <c r="Y67" i="7"/>
  <c r="Y66" i="7"/>
  <c r="Y23" i="7" l="1"/>
  <c r="I22" i="7"/>
  <c r="Y20" i="7"/>
  <c r="P17" i="7"/>
  <c r="P99" i="7" s="1"/>
  <c r="Y34" i="7"/>
  <c r="I33" i="7"/>
  <c r="Y95" i="7"/>
  <c r="W91" i="7"/>
  <c r="W99" i="7" s="1"/>
  <c r="Y11" i="7"/>
  <c r="I9" i="7"/>
  <c r="Y85" i="7"/>
  <c r="O84" i="7"/>
  <c r="O99" i="7" s="1"/>
  <c r="Y87" i="7"/>
  <c r="R84" i="7"/>
  <c r="R99" i="7" s="1"/>
  <c r="Y8" i="7"/>
  <c r="Q7" i="7"/>
  <c r="Q99" i="7" s="1"/>
  <c r="H22" i="7"/>
  <c r="H84" i="7"/>
  <c r="H33" i="7"/>
  <c r="H28" i="7"/>
  <c r="H17" i="7"/>
  <c r="H15" i="7"/>
  <c r="H9" i="7"/>
  <c r="F84" i="7"/>
  <c r="F33" i="7"/>
  <c r="F28" i="7"/>
  <c r="F26" i="7"/>
  <c r="F22" i="7"/>
  <c r="F17" i="7"/>
  <c r="F15" i="7"/>
  <c r="F9" i="7"/>
  <c r="C91" i="7"/>
  <c r="D84" i="7"/>
  <c r="E84" i="7"/>
  <c r="C84" i="7"/>
  <c r="D33" i="7"/>
  <c r="E33" i="7"/>
  <c r="C33" i="7"/>
  <c r="D28" i="7"/>
  <c r="E28" i="7"/>
  <c r="Y28" i="7" s="1"/>
  <c r="C28" i="7"/>
  <c r="D26" i="7"/>
  <c r="E26" i="7"/>
  <c r="C26" i="7"/>
  <c r="D22" i="7"/>
  <c r="E22" i="7"/>
  <c r="C22" i="7"/>
  <c r="D17" i="7"/>
  <c r="E17" i="7"/>
  <c r="C17" i="7"/>
  <c r="E15" i="7"/>
  <c r="Y15" i="7" s="1"/>
  <c r="D15" i="7"/>
  <c r="C15" i="7"/>
  <c r="D9" i="7"/>
  <c r="E9" i="7"/>
  <c r="C9" i="7"/>
  <c r="D7" i="7"/>
  <c r="C8" i="7"/>
  <c r="C7" i="7" s="1"/>
  <c r="E7" i="7"/>
  <c r="E98" i="7"/>
  <c r="Y22" i="7" l="1"/>
  <c r="Y84" i="7"/>
  <c r="Y17" i="7"/>
  <c r="D99" i="7"/>
  <c r="Y7" i="7"/>
  <c r="E99" i="7"/>
  <c r="C99" i="7"/>
  <c r="F99" i="7"/>
  <c r="I99" i="7"/>
  <c r="Y9" i="7"/>
  <c r="H99" i="7"/>
  <c r="Y33" i="7"/>
  <c r="Y91" i="7"/>
  <c r="Y26" i="7"/>
</calcChain>
</file>

<file path=xl/sharedStrings.xml><?xml version="1.0" encoding="utf-8"?>
<sst xmlns="http://schemas.openxmlformats.org/spreadsheetml/2006/main" count="653" uniqueCount="328">
  <si>
    <t>ที่</t>
  </si>
  <si>
    <t xml:space="preserve">(1)
โครงการ/กิจกรรม
</t>
  </si>
  <si>
    <t>(4) = (2)+(3)
รวมงบประมาณที่ได้รับจัดสรร 
(ตาม พรบ.)</t>
  </si>
  <si>
    <t>(5)
ผลการเบิกจ่าย</t>
  </si>
  <si>
    <t>ก่อหนี้แล้ว</t>
  </si>
  <si>
    <t>(7.1)
จำนวน (รายการ)</t>
  </si>
  <si>
    <t>(7.2)
วงเงิน</t>
  </si>
  <si>
    <t>(7.4)
ปัญหา
(ระบุหมายเลข)</t>
  </si>
  <si>
    <t>(6) ปัญหากรณีงบดำเนินงานเบิกจ่ายล่าช้า
(ระบุหมายเลข)</t>
  </si>
  <si>
    <t xml:space="preserve">(7.5)
*โปรดระบุเหตุผลเพิ่มเติมตามปัญหาข้อ (7.4)* </t>
  </si>
  <si>
    <t>(8)  กรณีโครงการ/กิจกรรมอยู่ระหว่างดำเนินการ ระบุแผนการเบิกจ่าย (บาท)</t>
  </si>
  <si>
    <t>(3)
งบลงทุน
(บาท)</t>
  </si>
  <si>
    <t xml:space="preserve">(9) 
เงินเหลือจ่ายกรณีโครงการเสร็จสิ้นแล้ว (บาท) </t>
  </si>
  <si>
    <t>(7.3)
คาดว่าก่อหนี้
(ระบุเดือนเป็นตัวเลข)</t>
  </si>
  <si>
    <t>(2)
งบดำเนินงาน/
งบรายจ่ายอื่น (บาท)</t>
  </si>
  <si>
    <t>คำอธิบายเพิ่มเติม</t>
  </si>
  <si>
    <t>ข้อ (6) และ (7.4) ปัญหาการดำเนินกิจกรรม ให้ระบุสาเหตุเป็นหมายเลข ดังนี้</t>
  </si>
  <si>
    <t>รวม</t>
  </si>
  <si>
    <r>
      <t xml:space="preserve">(7) กรณีงบลงทุน (ลงงบฯ ข้อมูลเฉพาะรายการที่ยังไม่ก่อหนี้/หากก่อหนี้แล้วให้ระบุคำว่า </t>
    </r>
    <r>
      <rPr>
        <b/>
        <sz val="14"/>
        <color rgb="FFFF0000"/>
        <rFont val="TH SarabunPSK"/>
        <family val="2"/>
      </rPr>
      <t>"ก่อหนี้แล้ว"</t>
    </r>
    <r>
      <rPr>
        <b/>
        <sz val="14"/>
        <rFont val="TH SarabunPSK"/>
        <family val="2"/>
      </rPr>
      <t>ในข้อ (7.3))</t>
    </r>
  </si>
  <si>
    <t>แบบรายงานผลการดำเนินงานตามแผนปฏิบัติราชการประจำปีงบประมาณ พ.ศ. 2562</t>
  </si>
  <si>
    <t>ม.ค. 62</t>
  </si>
  <si>
    <t>ก.ย.62</t>
  </si>
  <si>
    <t>หลัง ก.ย.62</t>
  </si>
  <si>
    <t xml:space="preserve">มาตรา 58 แผนงานบูรณาการส่งเสริมการพัฒนาจังหวัดและกลุ่มจังหวัดแบบบูรณาการ </t>
  </si>
  <si>
    <t>(10)
หมายเหตุ</t>
  </si>
  <si>
    <t xml:space="preserve">รายงานผลภายในวันที่ 5 ของทุกเดือน เป็นไฟล์ Microsoft Excel ที่ E - Mail : reportpad62@gmail.com  // โทร 02 222 7821 มท. 50436  </t>
  </si>
  <si>
    <r>
      <rPr>
        <b/>
        <sz val="16"/>
        <color theme="1"/>
        <rFont val="TH SarabunPSK"/>
        <family val="2"/>
      </rPr>
      <t>หมายเลข 1</t>
    </r>
    <r>
      <rPr>
        <sz val="16"/>
        <color theme="1"/>
        <rFont val="TH SarabunPSK"/>
        <family val="2"/>
      </rPr>
      <t xml:space="preserve">  คือ สถานที่ไม่ได้รับอนุญาต      </t>
    </r>
  </si>
  <si>
    <r>
      <rPr>
        <b/>
        <sz val="16"/>
        <color theme="1"/>
        <rFont val="TH SarabunPSK"/>
        <family val="2"/>
      </rPr>
      <t xml:space="preserve">หมายเลข 2 </t>
    </r>
    <r>
      <rPr>
        <sz val="16"/>
        <color theme="1"/>
        <rFont val="TH SarabunPSK"/>
        <family val="2"/>
      </rPr>
      <t xml:space="preserve"> คือ เปลี่ยนสถานที่ดำเนินการ       </t>
    </r>
  </si>
  <si>
    <r>
      <rPr>
        <b/>
        <sz val="16"/>
        <color theme="1"/>
        <rFont val="TH SarabunPSK"/>
        <family val="2"/>
      </rPr>
      <t>หมายเลข 3</t>
    </r>
    <r>
      <rPr>
        <sz val="16"/>
        <color theme="1"/>
        <rFont val="TH SarabunPSK"/>
        <family val="2"/>
      </rPr>
      <t xml:space="preserve">  คือ  หน่วยงานตรวจสอบภายในทักท้วง            </t>
    </r>
  </si>
  <si>
    <r>
      <rPr>
        <b/>
        <sz val="16"/>
        <color theme="1"/>
        <rFont val="TH SarabunPSK"/>
        <family val="2"/>
      </rPr>
      <t>หมายเลข 4</t>
    </r>
    <r>
      <rPr>
        <sz val="16"/>
        <color theme="1"/>
        <rFont val="TH SarabunPSK"/>
        <family val="2"/>
      </rPr>
      <t xml:space="preserve"> คือ งบประมาณซ้ำซ้อน                 </t>
    </r>
  </si>
  <si>
    <r>
      <rPr>
        <b/>
        <sz val="16"/>
        <color theme="1"/>
        <rFont val="TH SarabunPSK"/>
        <family val="2"/>
      </rPr>
      <t>หมายเลข 5</t>
    </r>
    <r>
      <rPr>
        <sz val="16"/>
        <color theme="1"/>
        <rFont val="TH SarabunPSK"/>
        <family val="2"/>
      </rPr>
      <t xml:space="preserve"> คือ ไม่มีผู้รับจ้าง/อยู่ระหว่างจัดซื้อจัดจ้าง</t>
    </r>
  </si>
  <si>
    <r>
      <rPr>
        <b/>
        <sz val="16"/>
        <color theme="1"/>
        <rFont val="TH SarabunPSK"/>
        <family val="2"/>
      </rPr>
      <t>หมายเลข 6</t>
    </r>
    <r>
      <rPr>
        <sz val="16"/>
        <color theme="1"/>
        <rFont val="TH SarabunPSK"/>
        <family val="2"/>
      </rPr>
      <t xml:space="preserve"> คือ เปลี่ยนรูปแบบกิจกรรม/ประเภทงบประมาณ/สิ่งก่อสร้าง          </t>
    </r>
  </si>
  <si>
    <r>
      <rPr>
        <b/>
        <sz val="16"/>
        <color theme="1"/>
        <rFont val="TH SarabunPSK"/>
        <family val="2"/>
      </rPr>
      <t>หมายเลข 7</t>
    </r>
    <r>
      <rPr>
        <sz val="16"/>
        <color theme="1"/>
        <rFont val="TH SarabunPSK"/>
        <family val="2"/>
      </rPr>
      <t xml:space="preserve"> คือ ยกเลิกเพื่อทำโครงการอื่น           </t>
    </r>
  </si>
  <si>
    <r>
      <rPr>
        <b/>
        <sz val="16"/>
        <color theme="1"/>
        <rFont val="TH SarabunPSK"/>
        <family val="2"/>
      </rPr>
      <t xml:space="preserve">หมายเลข 8 </t>
    </r>
    <r>
      <rPr>
        <sz val="16"/>
        <color theme="1"/>
        <rFont val="TH SarabunPSK"/>
        <family val="2"/>
      </rPr>
      <t xml:space="preserve">คือ ยกเลิกโครงการ คืนงบประมาณ           </t>
    </r>
  </si>
  <si>
    <r>
      <rPr>
        <b/>
        <sz val="16"/>
        <color theme="1"/>
        <rFont val="TH SarabunPSK"/>
        <family val="2"/>
      </rPr>
      <t>หมายเลข 9</t>
    </r>
    <r>
      <rPr>
        <sz val="16"/>
        <color theme="1"/>
        <rFont val="TH SarabunPSK"/>
        <family val="2"/>
      </rPr>
      <t xml:space="preserve"> คือ ดำเนินการตามห้วงเวลา ฤดูกาล เทศกาล วันสำคัญ เป็นต้น   </t>
    </r>
  </si>
  <si>
    <r>
      <rPr>
        <b/>
        <sz val="16"/>
        <color theme="1"/>
        <rFont val="TH SarabunPSK"/>
        <family val="2"/>
      </rPr>
      <t xml:space="preserve">หมายเลข 10 </t>
    </r>
    <r>
      <rPr>
        <sz val="16"/>
        <color theme="1"/>
        <rFont val="TH SarabunPSK"/>
        <family val="2"/>
      </rPr>
      <t xml:space="preserve">คือ เหตุผลอื่นๆ ให้ระบุในช่องเหตุผลเพิ่มเติม   </t>
    </r>
  </si>
  <si>
    <r>
      <t>ข้อ (7.3) เดือนที่คาดว่าก่อหนี้ของงบลงทุน ให้ระบุเป็นตัวเลข เช่น เดือน ม.ค.. = 1, เดือน ก.พ. = 2, เดือน มี.ค. = 3 เป็นต้น //กรณี ก่อหนี้แล้ว ให้ระบุคำว่า "</t>
    </r>
    <r>
      <rPr>
        <b/>
        <sz val="16"/>
        <color rgb="FFFF0000"/>
        <rFont val="TH SarabunPSK"/>
        <family val="2"/>
      </rPr>
      <t>ก่อหนี้แล้ว</t>
    </r>
    <r>
      <rPr>
        <b/>
        <sz val="16"/>
        <color theme="1"/>
        <rFont val="TH SarabunPSK"/>
        <family val="2"/>
      </rPr>
      <t>"</t>
    </r>
  </si>
  <si>
    <r>
      <t xml:space="preserve">ข้อ (7.5) ให้ระบุเหตุผลเพิ่มเติมเพื่ออธิบายข้อ (7.4) </t>
    </r>
    <r>
      <rPr>
        <b/>
        <sz val="16"/>
        <color rgb="FFFF0000"/>
        <rFont val="TH SarabunPSK"/>
        <family val="2"/>
      </rPr>
      <t>และกรณีที่โครงการ/กิจกรรมที่ "ก่อหนี้แล้ว" ไม่สามารถเบิกจ่ายได้ตามแผนหรือเบิกจ่ายล่าช้าให้ระบุเหตุผลการเบิกจ่ายล่าช้าด้วย</t>
    </r>
  </si>
  <si>
    <t>โครงการพัฒนาระบบสาธารณูปโภคเพื่อรองรับการขยายตัวของชุมชน</t>
  </si>
  <si>
    <t>โครงการบริหารจัดการสาธารณภัยจังหวัดชลบุรีแบบบูรณาการ</t>
  </si>
  <si>
    <t xml:space="preserve"> พัฒนาศักยภาพด้านการป้องกันและลดอุบัติภัยทางน้ำ</t>
  </si>
  <si>
    <t xml:space="preserve"> ก่อสร้างระบบประปาหมู่บ้านแบบผิวดินขนาดใหญ่บ้านหนองหญ้าปล้อง หมู่ที่ 3 ตำบลหนองเสือช้าง อำเภอหนองใหญ่ จังหวัดชลบุรี</t>
  </si>
  <si>
    <t xml:space="preserve"> ก่อสร้างทุ่นผูกเรือทุ่นผูกเรือ 2 จุด อำเภอเกาะสีชัง จังหวัดชลบุรี</t>
  </si>
  <si>
    <t xml:space="preserve"> ก่อสร้างระบบผลิตน้ำประปาหมู่บ้านแบบผิวดินขนาดใหญ่ หมู่ที่ 7  ตำบลวัดหลวง อำเภอพนัสนิคม  จังหวัดชลบุรี</t>
  </si>
  <si>
    <t xml:space="preserve"> ก่อสร้างพัฒนาแหล่งกักเก็บน้ำดิบเขตพื้นที่เทศบาลตำบลหัวกุญแจ หมู่ที่ 1 ตำบลคลองกิ่ว อำเภอบ้านบึง จังหวัดชลบุรี</t>
  </si>
  <si>
    <t xml:space="preserve"> ขยายท่อเมนประปา บริเวณถนนเอกชัย 1 , เอกชัย 2 เทศบาลตำบลเกาะสีชัง</t>
  </si>
  <si>
    <t xml:space="preserve"> ค่าใช้จ่ายในการบริหารงานจังหวัดแบบบูรณาการ</t>
  </si>
  <si>
    <t xml:space="preserve"> จัดทำปะการังเทียมคอนกรีตเสริมเหล็กเพื่อฟื้นฟูระบบนิเวศน์ทางทะเลของเกาะสีชัง  บริเวณแหลมงู และบริเวณแหลมตุ๊กตา (จุดทิ้งตำแหน่งเดิม) </t>
  </si>
  <si>
    <t xml:space="preserve"> ปักไม้ไผ่ชะลอคลื่นเพื่อแก้ไขปัญหาการกัดเซาะชายฝั่งจังหวัดชลบุรี</t>
  </si>
  <si>
    <t xml:space="preserve"> ฟื้นฟูระบบนิเวศน์แนวปะการังธรรมชาติ เสริมสร้างความอุดม สมบูรณ์ให้กับระบบนิเวศทางทะเลและชายฝั่ง</t>
  </si>
  <si>
    <t xml:space="preserve"> บ้านปลาปะการังเทียม</t>
  </si>
  <si>
    <t xml:space="preserve"> ปรับปรุงห้วยสุครีพ ตำบลบางพระ อำเภอศรีราชา จังหวัดชลบุรี</t>
  </si>
  <si>
    <t xml:space="preserve"> พัฒนาแหล่งน้ำเพื่อการเกษตรและบรรเทาสาธารณภัยขุดสระน้ำชุมชนมาบยาง หมู่ที่ 6 ตำบลหนองใหญ่ อำเภอหนองใหญ่ จังหวัดชลบุรี</t>
  </si>
  <si>
    <t xml:space="preserve"> พัฒนาแหล่งน้ำตื้นเขินอำเภอศรีราชา จังหวัดชลบุรี</t>
  </si>
  <si>
    <t xml:space="preserve"> ก่อสร้างอาคารคัดแยกขยะมูลฝอย บริเวณหมวดศิลา (การรถไฟ) หมู่ที่ 6 บ้านท่าภาณุรังษี ตำบลท่าเทววงษ์ อำเภอเกาะสีชัง จังหวัดชลบุรี</t>
  </si>
  <si>
    <t xml:space="preserve"> ก่อสร้างถนนสายแยก ทางหลวงหมายเลข 331 – บ้านมะขามคู่ อำเภอบางละมุง จังหวัดชลบุรี</t>
  </si>
  <si>
    <t>ก่อสร้างถนนสายแยกอ่างเก็บน้ำมาบประชัน-ถนนพรประภานิมิต 23 อำเภอบางละมุง จังหวัดชลบุรี</t>
  </si>
  <si>
    <t>ก่อสร้างถนนสาย บ.แปลง-บ.กระบกคู่ อำเภอเกาะจันทร์ จังหวัดชลบุรี</t>
  </si>
  <si>
    <t>ก่อสร้างถนนสายแยก ทช.ชบ.4094-บ.โป่งสะเก็ด อำเภอบางละมุง จังหวัดชลบุรี</t>
  </si>
  <si>
    <t xml:space="preserve"> ก่อสร้างถนนคอนกรีตเสริมเหล็กพร้อมวางท่อระบายน้ำ ซอยองค์การบริหารส่วนตำบล ถึง เขาพงพานถึงจุดสิ้นสุดถนนแอสฟัลท์ติกคอนกรีต หมู่ที่ 1,3 ตำบลหนองข้างคอก อำเภอเมืองชลบุรี จังหวัดชลบุรี</t>
  </si>
  <si>
    <t xml:space="preserve"> ก่อสร้างถนนคอนกรีตเสริมเหล็ก พร้อมวางท่อระบายน้ำสายวัดเขาบ่อยาง หมู่ที่ 1 ตำบลเหมือง  อำเภอเมืองชลบุรี จังหวัดชลบุรี</t>
  </si>
  <si>
    <t xml:space="preserve"> ก่อสร้างถนนคอนกรีตเสริมเหล็ก พร้อมวางท่อระบายน้ำ สายมากทรัพย์ หมู่ที่ 4  ตำบลสำนักบก เชื่อมหมู่ที่ 6 ตำบลนาป่า อำเภอเมืองชลบุรี จังหวัดชลบุรี</t>
  </si>
  <si>
    <t xml:space="preserve"> ก่อสร้างถนนคอนกรีตเสริมเหล็กพร้อมระบบระบายน้ำ สายบ้านเนินทรายถึงแยกสนามบิน หมู่ที่ 9 ตำบลห้วยใหญ่ อำเภอบางละมุง จังหวัดชลบุรี</t>
  </si>
  <si>
    <t xml:space="preserve"> ก่อสร้างถนนคอนกรีตเสริมเหล็ก พร้อมวางท่อระบายน้ำสายตะเคียนเตี้ย ซอย 19 (ข้าง บ.เคไลน์) หมู่ที่ 2 ตำบลตะเคียนเตี้ย อำเภอบางละมุง จังหวัดชลบุรี</t>
  </si>
  <si>
    <t xml:space="preserve"> ก่อสร้างแอสฟัลท์ติกคอนกรีตสายบ้านนายไปล่ ถึง ถนนตะเคียนเตี้ย (ตอนที่ 2) หมู่ที่ 4 ตำบลหนองปลาไหล อำเภอบางลุะมุง จังหวัดชลบุรี</t>
  </si>
  <si>
    <t xml:space="preserve"> ก่อสร้างท่ออุโมงค์ระบายน้ำคอนกรีตเสริมเหล็ก ช่วงซอยหนองหิน 2 เชื่อมทางรถไฟ (ระยะที่ 2 จากอู่ต่อเรือถึงบ้านเรือนไม้ ตำบลหนองปรือ อำเภอบางละมุง จังหวัดชลบุรี</t>
  </si>
  <si>
    <t xml:space="preserve"> ก่อสร้างถนนคอนกรีตเสริมเหล็กสายหนองสำราญถึงห้วยเตย (ช่วงที่ 2) หมู่ที่ 4 ตำบลหนองชาก อำเภอบ้านบึง จังหวัดชลบุรี</t>
  </si>
  <si>
    <t xml:space="preserve"> ก่อสร้างถนนคอนกรีตเสริมเหล็กสายบ่อเป้าถึงเขาห้วยยอ หมู่ที่ 5  ตำบลหนองซ้ำซาก (แยกขวา) อำเภอบ้านบึง จังหวัดชลบุรี</t>
  </si>
  <si>
    <t xml:space="preserve"> ก่อสร้างถนนคอนกรีตเสริมเหล็กสายวัดพระธรรมจักร หมู่ที่ 1 ตำบลคลองกิ่ว อำเภอบ้านบึง จังหวัดชลบุรี</t>
  </si>
  <si>
    <t xml:space="preserve"> ก่อสร้างถนนคอนกรีตเสริมเหล็กสายบ้านหนองปรือถึงสมาคมบึงทอง หมู่ที่ 1 ตำบลหนองไผ่แก้ว อำเภอบ้านบึง จังหวัดชลบุรี</t>
  </si>
  <si>
    <t xml:space="preserve"> ก่อสร้างถนนคอนกรีตเสริมเหล็กสายหนองโกศลถึงบ้านอ้อมแก้ว หมู่ที่ 3 ตำบลหนองไผ่แก้ว อำเภอบ้านบึง จังหวัดชลบุรี</t>
  </si>
  <si>
    <t xml:space="preserve"> ก่อสร้างถนนคอนกรีตเสริมเหล็ก สายเกาะลอย ถึงบางนาง หมู่ที่ 1  ตำบลเกาะลอย อำเภอพานทอง จังหวัดชลบุรี</t>
  </si>
  <si>
    <t xml:space="preserve"> ก่อสร้างถนนคอนกรีตเสริมเหล็ก สายบ้านคลองบางข้าว (ตอนที่ 2) หมู่ที่ 1 ตำบลบางหัก อำเภอพานทอง จังหวัดชลบุรี</t>
  </si>
  <si>
    <t xml:space="preserve"> ก่อสร้างถนนคอนกรีตเสริมเหล็กบริเวณถนนตัดใหม่หนองตารางถึงเนินเขมร หมู่ที่ 1 ตำบลมาบโป่ง อำเภอพานทอง จังหวัดชลบุรี</t>
  </si>
  <si>
    <t xml:space="preserve"> ก่อสร้างถนนคอนกรีตเสริมเหล็กสายธรรมรัตน์ถึง บ้านเขามะกรูด หมู่ที่ 1 ตำบลเกษตรสุวรรณ อำเภอบ่อทอง จังหวัดชลบุรี</t>
  </si>
  <si>
    <t xml:space="preserve"> ก่อสร้างถนนคอนกรีตเสริมเหล็ก สายธรรมรัตน์ ถึง ทุ่งปืนแตก หมู่ที่ 1 ตำบลเกษตรสุวรรณ อำเภอบ่อทอง จังหวัดชลบุรี</t>
  </si>
  <si>
    <t xml:space="preserve"> ก่อสร้างถนนคอนกรีตเสริมเหล็กซอยเทศบาลซอย 9 (ซอยข้างอู่ช่างหนึ่ง) หมู่ที่ 1  ตำบลบ่อทอง อำเภอบ่อทอง จังหวัดชลบุรี</t>
  </si>
  <si>
    <t xml:space="preserve"> ก่อสร้างถนนคอนกรีตเสริมเหล็ก สายเฉลิมพระเกียรติถึงเขาตะแบก ซอย 2 หมู่ที่ 1 ตำบลหนองเสือช้าง อำเภอหนองใหญ่ จังหวัดชลบุรี</t>
  </si>
  <si>
    <t xml:space="preserve"> ก่อสร้างถนนคอนกรีตเสริมเหล็กสายหมู่บ้านใหม่ ชุมชนหนองตะเคียนทอง (หมู่ที่ 5) ตำบลหนองใหญ่ อำเภอหนองใหญ่ จังหวัดชลบุรี</t>
  </si>
  <si>
    <t xml:space="preserve"> ก่อสร้างถนนคอนกรีตเสริมเหล็กสายบ้านกฤษฎา ทองคำบรรจง หมู่ที่ 1 ตำบลท่าบุญมี อำเภอเกาะจันทร์ จังหวัดชลบุรี</t>
  </si>
  <si>
    <t xml:space="preserve"> ก่อสร้างถนนคอนกรีตเสริมเหล็ก(บริเวณถนนสายคอกม้าถึงศาลาประชาคม) หมู่ที่ 8 เทศบาลเมืองปรกฟ้า ตำบลเกาะจันทร์ อำเภอเกาะจันทร์ จังหวัดชลบุรี</t>
  </si>
  <si>
    <t xml:space="preserve"> ก่อสร้างถนนคอนกรีตเสริมเหล็กเทศบาล ซอย 7 หมู่ที่ 14  เทศบาลเกาะจันทร์  อำเภอเกาะจันทร์ จังหวัดชลบุรี</t>
  </si>
  <si>
    <t xml:space="preserve"> ก่อสร้างถนนคอนกรีตเสริมเหล็ก บริเวณถนนสายปรกฟ้า ซอย 4 ชุมชนย่อยที่ 7 หมู่ที่ 7 ตำบลเกาะจันทร์ อำเภอเกาะจันทร์ จังหวัดชลบุรี</t>
  </si>
  <si>
    <t xml:space="preserve"> ก่อสร้างถนนคอนกรีตเสริมเหล็กสายบ้านหนองขยาด หมู่ 7 (บริเวณหน้าบ้าน อบต.วัชระ – หน้าบ้านทิดดำ) ตำบลหนองขยาด อำเภอพนัสนิคม จังหวัดชลบุรี</t>
  </si>
  <si>
    <t xml:space="preserve"> ก่อสร้างถนนคอนกรีตเสริมเหล็ก หมู่ที่ 11  บ้านคลองแบ่ง ถนนสายเข้าหมู่บ้านหน้า สำนักงานที่ดิน ตำบลไร่หลักทอง อำเภอพนัสนิคม จังหวัดชลบุรี</t>
  </si>
  <si>
    <t xml:space="preserve"> ก่อสร้างถนนคอนกรีตเสริมเหล็กสายแยกจากถนนนาคถึงศาลเจ้าแปะกง (เชื่อมต่อตำบลหนองอิรุณ อำเภอบ้านบึง) หมู่ที่ 4 ตำบลหมอนนาง อำเภอพนัสนิคม  จังหวัดชลบุรี</t>
  </si>
  <si>
    <t xml:space="preserve"> วางท่อระบายน้ำคอนกรีตเสริมเหล็ก บริเวณข้างอาคารเอนกประสงค์  หมู่ที่ 4,1 เชื่อมคลองเซิด  ตำบลบ้านเซิด  อำเภอพนัสนิคม  จังหวัดชลบุรี</t>
  </si>
  <si>
    <t xml:space="preserve"> ก่อสร้างถนนคอนกรีตเสริมเหล็กสายบ้านนายสุบิน หมู่ 5 ถึง โรงงาน 4 ส. หมู่ที่ 4 ตำบลนาวังหิน อำเภอพนัสนิคม จังหวัดชลบุรี</t>
  </si>
  <si>
    <t xml:space="preserve"> ก่อสร้างถนนแอสฟัลท์ติกคอนกรีตสาย331 ถึง ม่วงหวาน หมู่ที่ 15  ตำบลหนองเหียง อำเภอพนัสนิคม  จังหวัดชลบุรี</t>
  </si>
  <si>
    <t xml:space="preserve"> ก่อสร้างผิวจราจรคอนกรีตเสริมเหล็ก พร้อมวางท่อระบายน้ำ ถนนบุญเลิศ หมู่ที่ 7 ตำบลนาจอมเทียน อำเภอสัตหีบ จังหวัดชลบุรี</t>
  </si>
  <si>
    <t xml:space="preserve"> ก่อสร้างถนนผิวจราจรคอนกรีตเสริมเหล็ก พร้อมวางท่อระบายน้ำ สาย ชบ 1003 ถึง เขาตะแบก ตอนที่ 2 หมู่ที่ 7 ตำบลนาจอมเทียน อำเภอสัตหีบ จังหวัดชลบุรี</t>
  </si>
  <si>
    <t xml:space="preserve"> ปรับปรุงถนนแอสฟัลท์ติกคอนกรีตเป็นถนนคอนกรีตเสริมเหล็กสายหนองใหญ่ – ห้างสูง  ชุมชนมาบยาง (หมู่ที่ 6) ตำบลหนองใหญ่ อำเภอหนองใหญ่ จังหวัดชลบุรี</t>
  </si>
  <si>
    <t xml:space="preserve"> ก่อสร้างถนนคอนกรีตเสริมเหล็ก หมู่ที่ 2 ถึง 7 ตำบลทุ่งขวาง อำเภอพนัสนิคม จังหวัดชลบุรี</t>
  </si>
  <si>
    <t xml:space="preserve"> ก่อสร้างถนนคอนกรีตเสริมเหล็ก สายเกาะสะเดา หมู่ที่ 1 ตำบลนามะตูม อำเภอพนัสนิคม จังหวัดชลบุรี</t>
  </si>
  <si>
    <t xml:space="preserve"> ก่อสร้างถนนคอนกรีตเสริมเหล็ก จากรอยต่อคอนกรีตเดิมบริเวณบ้านนางอุไรวรรณ  แซ่ตั้นถึงบ่อปลานายสายหยุด  เจริญดี  หมู่ที่  2  ตำบลท่าข้าม อำเภอพนัสนิคม  จังหวัดชลบุรี</t>
  </si>
  <si>
    <t xml:space="preserve"> ก่อสร้างถนนคอนกรีตเสริมเหล็กสายไร่กลาง-โคกช้าง (ช่วงที่ 1) หมู่ที่ 4 ตำบลมาบไผ่ อำเภอบ้านบึง จังหวัดชลบุรี</t>
  </si>
  <si>
    <t xml:space="preserve"> ปรับปรุงถนนคอนกรีตเสริมเหล็กสายเจียมเจริญ หมู่ที่ 8 ตำบลบางพระ อำเภอศรีราชา จังหวัดชลบุรี</t>
  </si>
  <si>
    <t xml:space="preserve"> ก่อสร้างถนนคอนกรีตเสริมเหล็กพร้อมระบบระบายน้ำ สายวิเศษนิยม-บ้านยางใหญ่ หมู่ที่ 12 ตำบลห้วยใหญ่ อำเภอบางละมุง จังหวัดชลบุรี</t>
  </si>
  <si>
    <t xml:space="preserve"> ก่อสร้างถนนคอนกรีตเสริมเหล็กถนนสายมาบไข่เน่า หมู่ที่ 5 ตำบลหนองเสือช้าง อำเภอหนองใหญ่ จังหวัดชลบุรี</t>
  </si>
  <si>
    <t xml:space="preserve"> ปรับปรุงถนนแอสฟัลท์ติกคอนกรีต สายเซิดน้อย (ช่วงไฟแดงเซิดน้อย ถึงเซิดน้อย ซอย 12) หมู่ที่ 2 ตำบลบ้านบึง อำเภอบ้านบึง จังหวัดชลบุรีดชลบุรี</t>
  </si>
  <si>
    <t xml:space="preserve"> ก่อสร้างถนนแอสฟัลท์ติกคอนกรีต ถนนสายปรกฟ้าถึงแยกหนองหอย -3245 ตำบลเกาะจันทร์ อำเภอเกาะจันทร์ จังหวัดชลบุรี</t>
  </si>
  <si>
    <t xml:space="preserve"> ก่อสร้างถนนคอนกรีตเสริมเหล็ก สายบ้านเนินตั้ว (บ้านนายประชุม เหลืองอ่อนถึงสะพานข้ามคลอง) </t>
  </si>
  <si>
    <t xml:space="preserve"> ก่อสร้างถนนคอนกรีตเสริมเหล็กถนนสายคลองสามง่ามถีงบ้านหัวสนาม(บริเวณบ้านนายน้อมถึงนางประจวบจิต)</t>
  </si>
  <si>
    <t xml:space="preserve"> ก่อสร้างถนนคอนกรีตเสริมเหล็ก ถนนสายวัดอุทกเขปสีมารามถึงสะพานข้ามคลอง หมู่ที่9 ตำบลวัดโบสถ์ อำเภอพนัสนิคม จังหวัดชลบุรี</t>
  </si>
  <si>
    <t xml:space="preserve"> ก่อสร้างถนนคอนกรีตเสริมเหล็ก หมู่ที่ 8 ถึง 7  ตำบลทุ่งขวาง อำเภอพนัสนิคม จังหวัดชลบุรี</t>
  </si>
  <si>
    <t xml:space="preserve"> ก่อสร้างปรับปรุงผิวจราจรคอนกรีตเสริมเหล็กพร้อมวางท่อระบายน้ำคอนกรีตเสริมเหล็กสายมากุลวงษ์ หมู่ 5 (ตั้งแต่จุดเชื่อมต่อท่อระบายน้ำเทศบาลเมืองพนัสนิคมจรดลำรางสาธารณะ)</t>
  </si>
  <si>
    <t xml:space="preserve"> ก่อสร้างถนนคอนกรีตเสริมเหล็ก พร้อมวางท่อระบายน้ำบริเวณหน้าโรงงานไอศกรีม (ช่วงที่2) หมู่ที่ 1 ตำบลหนองข้างคอก อำเภอเมืองชลบุรี จังหวัดชลบุรี</t>
  </si>
  <si>
    <t xml:space="preserve"> ฝึกอบรมเชิงปฏิบัติการแปรรูปและพัฒนาผลิตภัณฑ์ปลานิล</t>
  </si>
  <si>
    <t xml:space="preserve"> พัฒนาศักยภาพบุคลากรและเกษตรกรผู้นำกลุ่ม</t>
  </si>
  <si>
    <t xml:space="preserve"> ส่งเสริมการทำกิจกรรมการเกษตรตามหลักปรัชญาเศรษฐกิจพอเพียง</t>
  </si>
  <si>
    <t xml:space="preserve"> ถ่ายทอดเทคโนโลยีการผลิตพืชมีคุณภาพและได้มาตรฐาน</t>
  </si>
  <si>
    <t xml:space="preserve"> ส่งเสริมการจัดการด้านการตลาดและการประชาสัมพันธ์</t>
  </si>
  <si>
    <t xml:space="preserve"> ส่งเสริมการรวมกลุ่มแบบแปลงใหญ่เพื่อพัฒนาศักยภาพการผลิต</t>
  </si>
  <si>
    <t>โครงการเพิ่มประสิทธิภาพการบริหารโครงการจังหวัดชลบุรี ภายใต้แผนปฏิบัติราชการกลุ่มจังหวัดภาคตะวันออก ประจำปีงบประมาณ พ.ศ.2562</t>
  </si>
  <si>
    <t>อนุรักษ์และฟื้นฟูระบบนิเวศทรัพยากรทางทะเลและชายฝั่ง</t>
  </si>
  <si>
    <t>โครงการส่งเสริมกิจกรรมการท่องเที่ยว สินค้าและบริการด้านการท่องเที่ยวให้มีความหลากหลาย</t>
  </si>
  <si>
    <t xml:space="preserve"> กิจกรรมแข่งขันวิ่งมินิมาราธอนเพื่อส่งเสริมการท่องเที่ยว (Pattaya Night Run)</t>
  </si>
  <si>
    <t xml:space="preserve"> กิจกรรมจัดมหกรรมมหัศจรรย์อาหารทะเล</t>
  </si>
  <si>
    <t xml:space="preserve"> กิจกรรมจัดกิจกรรมปั่นปันรักที่สวนป่าสิริเจริญวรรษอันเนื่องมาจากพระราชดำริ</t>
  </si>
  <si>
    <t>กิจกรรมจัดทำสื่อประชาสัมพันธ์การท่องเที่ยวจังหวัดชลบุรี</t>
  </si>
  <si>
    <t xml:space="preserve"> กิจกรรมจัดเทศกาลแห่โคมชมพระฉาย สืบสานศิลป์ ถิ่นหนองจับเต่า เขาชีจรรย์</t>
  </si>
  <si>
    <t xml:space="preserve"> กิจกรรมจัดงานอาหารและเครื่องดื่มนานาชาติเมืองพัทยา</t>
  </si>
  <si>
    <t>โครงการฟื้นฟูแหล่งน้ำจังหวัดชลบุรี</t>
  </si>
  <si>
    <t>โครงการบริหารจัดการคุณภาพสิ่งแวดล้อมแบบบูรณาการ</t>
  </si>
  <si>
    <t>โครงการพัฒนาเส้นทางคมนาคมสายรองเชื่อมโยงเส้นทางคมนาคมสายหลักจังหวัดชลบุรี</t>
  </si>
  <si>
    <t>โครงการพัฒนาเส้นทางคมนาคมสายย่อยเชื่อมโยงเส้นทางคมนาคมสายหลักจังหวัดชลบุรี</t>
  </si>
  <si>
    <t>ค่าใช้จ่ายในการบริหารงานจังหวัดแบบบูรณาการ</t>
  </si>
  <si>
    <t>โครงการส่งเสริมสินค้าเกษตรปลอดภัยตลอดโซ่อุปทานจังหวัดชลบุรี</t>
  </si>
  <si>
    <t xml:space="preserve">ก่อสร้างถนนคอนกรีตเสริมเหล็กพร้อมบ่อระบายน้ำและบ่อพัก คสล.พร้อมรางระบายน้ำ (รางวี) คอนกรีตเสริมเหล็ก ถนนเทศบาลซอย 4 เชื่อมซอย 6 ตำบลท่าบุญมี อำเภอเกาะจันทร์ จังหวัดชลบุรี </t>
  </si>
  <si>
    <t>ก่อสร้างถนนคอนกรีตเสริมเหล็กทางเข้าที่ดินสาธารณประโยชน์ (ที่ 9 ไร่) ตำบลท่าบุญมี อำเภอเกาะจันทร์ จังหวัดชลบุรี</t>
  </si>
  <si>
    <t>ก.พ.62</t>
  </si>
  <si>
    <t>มี.ค. 62</t>
  </si>
  <si>
    <t>เม.ย.62</t>
  </si>
  <si>
    <t>พ.ค.62</t>
  </si>
  <si>
    <t>ก.ค.62</t>
  </si>
  <si>
    <t>ส.ค.62</t>
  </si>
  <si>
    <t>มิ.ย.62</t>
  </si>
  <si>
    <t>รอลงนาม</t>
  </si>
  <si>
    <t>ประกาศเชิญชวน</t>
  </si>
  <si>
    <t>ราคากลาง</t>
  </si>
  <si>
    <t>อยู่ระหว่างดำเนินงาน</t>
  </si>
  <si>
    <t>ทำสัญญาแล้ว</t>
  </si>
  <si>
    <t>ทำสัญญาแล้ว รอ Po</t>
  </si>
  <si>
    <t>ทำสัญญาแล้ว รอทำ PO</t>
  </si>
  <si>
    <t>ทำ PO แล้ว</t>
  </si>
  <si>
    <t>ทำสัญญารอทำ Po</t>
  </si>
  <si>
    <t>อยู่รหว่างดำเนินการ</t>
  </si>
  <si>
    <t>รายงานขอซื้อขอจ้าง</t>
  </si>
  <si>
    <t>จัดทำราคากลาง</t>
  </si>
  <si>
    <t>ประการร่างฯ</t>
  </si>
  <si>
    <t>ประกาศร่างพิจาร</t>
  </si>
  <si>
    <t>อยู่ระหว่างดำเนินการ</t>
  </si>
  <si>
    <t>พิจารณาผล</t>
  </si>
  <si>
    <t>จังหวัดชลบุรี (ข้อมูล ณ วันที่ .7 ธันวาคม 2562)</t>
  </si>
  <si>
    <t>ประกาศร่าง</t>
  </si>
  <si>
    <t>ประกาศจัดซื้อจัดจ้างใหม่เนื่องจากไม่มีผู้ยื่น</t>
  </si>
  <si>
    <t>ยกเลิกประกาศใหม่</t>
  </si>
  <si>
    <t>จังหวัดชลบุรี (ข้อมูล ณ วันที่ 4 กุมภาพันธ์ 2562)</t>
  </si>
  <si>
    <t>ขออนุญาติใช้พื้นที่อยู่</t>
  </si>
  <si>
    <t>ประกาศใหม่เนื่องจากไม่มีผู้รับจ้างมายื่น</t>
  </si>
  <si>
    <t>ประกาศ</t>
  </si>
  <si>
    <t>ที่สัญญาแล้วรอทำ PO</t>
  </si>
  <si>
    <t>หมายเหตุ 1. คาดว่าจาก 36 กิจกรรม เดือนกุมภาพันธ์สามารถก่อหนี้ 30 กิจกรรม และหลักเดือนกุมภาพันธ์ 6 กิจกรรม</t>
  </si>
  <si>
    <t xml:space="preserve">             2. ปัญหาอุปสรรค การจัดหาวิศวกรสามัญรับรองแบบ ตาม พรบ.จัดซื้ดจ้าง 2560 และหัวหน้าส่วนราชการ บุคคลากรด้านพัสดุของหน่วยงานรับผิดชอบโครงการมีการโยกย้าย </t>
  </si>
  <si>
    <t>ข้อ (2) แผนการดำเนินงาน/แผนการจัดซื้อจัดจ้าง ดังนี้</t>
  </si>
  <si>
    <t>หมายเลข 1 คือ อยู่ระหว่างขออนุมัติโครงการ</t>
  </si>
  <si>
    <t>หมายเลข 2 คือ อนุมัติโครงการแล้ว อยู่ระหว่างดำเนินการ</t>
  </si>
  <si>
    <t>หมายเลข 3 คือ ดำเนินโครงการแล้ว อยู่ระหว่างเบิกจ่าย</t>
  </si>
  <si>
    <t>ข้อ (3) ผลการดำเนินงาน ให้ระบุสถานะโครงการ/กิจกรรม ดังนี้</t>
  </si>
  <si>
    <t>ข้อ (3.1) งบดำเนินงาน/งบรายจ่ายอื่น ให้ระบุสถานะการดำเนินงาน ดังนี้</t>
  </si>
  <si>
    <t>ข้อ (3.2) งบลงทุน ให้ระบุสถานะการดำเนินงานดังนี้ ดังนี้</t>
  </si>
  <si>
    <t xml:space="preserve">หมายเลข 1  คือ สถานที่ไม่ได้รับอนุญาต      </t>
  </si>
  <si>
    <t xml:space="preserve">หมายเลข 2  คือ เปลี่ยนสถานที่ดำเนินการ       </t>
  </si>
  <si>
    <t xml:space="preserve">หมายเลข 3  คือ  หน่วยงานตรวจสอบภายในทักท้วง            </t>
  </si>
  <si>
    <t xml:space="preserve">หมายเลข 6 คือ เปลี่ยนรูปแบบกิจกรรม/ประเภทงบประมาณ/สิ่งก่อสร้าง          </t>
  </si>
  <si>
    <t>ข้อ (3.4) เหตุผล/ปัญหา ให้ระบุสาเหตุ/ปัญหาใน
กรณีที่ไม่สามารถดำเนินการได้ตามแผน ดังนี้</t>
  </si>
  <si>
    <r>
      <t>ข้อ (2.1) โครงการ/กิจกรรม</t>
    </r>
    <r>
      <rPr>
        <b/>
        <u val="double"/>
        <sz val="14"/>
        <color theme="1"/>
        <rFont val="TH SarabunPSK"/>
        <family val="2"/>
      </rPr>
      <t>ที่ไม่ต้อง</t>
    </r>
    <r>
      <rPr>
        <b/>
        <sz val="14"/>
        <color theme="1"/>
        <rFont val="TH SarabunPSK"/>
        <family val="2"/>
      </rPr>
      <t>จัดซื้อจัดจ้าง ให้ระบุเดือนที่จะดำเนินการตามปีปฏิทิน</t>
    </r>
  </si>
  <si>
    <t>โดยให้กรอกข้อมูลดังนี้ เช่น</t>
  </si>
  <si>
    <t>หมายเลข 4 คือ ระหว่างขอทำความตกลงกับสำนักงบประมาณ</t>
  </si>
  <si>
    <t xml:space="preserve">หมายเลข 4 คือ งบประมาณซ้ำซ้อน  ซ้ำซ้อนกับหน่วยงานใดให้ระบุในข้อหมายเหตุ (4)                               </t>
  </si>
  <si>
    <t>** กรณีต้องการอธิบายใด ๆ เกี่ยวกับโครงการ/กิจกรรมนั้น ๆ เพิ่มเติม ให้ระบุในข้อ (4) หมายเหตุ</t>
  </si>
  <si>
    <t>หมายเลข 14 คือ ดำเนินโครงการ/กิจกรรมแล้วเสร็จ/เบิกจ่ายแล้วเสร็จ</t>
  </si>
  <si>
    <t>หมายเลข 5 คือ อยู่ระหว่างจัดทำร่างขอบเขตของงาน (TOR)/ รายละเอียดลักษณะเฉพาะของพัสดุ (SPEC)/หรือแบบรูปรายการก่อสร้าง</t>
  </si>
  <si>
    <t>หมายเลข 6 คือ อยู่ระหว่างจัดทำรายงานขอซื้อขอจ้าง</t>
  </si>
  <si>
    <t>หมายเลข 7 คือ อยู่ระหว่างรอการอนุมัติรายงานขอซื้อขอจ้างจากหัวหน้าหน่วยงาน</t>
  </si>
  <si>
    <t>หมายเลข 8 คือ อยู่ระหว่างประกาศจัดซื้อจัดจ้าง/ทำหนังสือเชิญชวน/ประกาศเชิญชวน</t>
  </si>
  <si>
    <t>หมายเลข 9 คือ อยู่ระหว่างพิจารณาผล/เสนอหัวหน้าส่วนราชการเห็นชอบผลการจัดซื้อจัดจ้าง/ขออนุมัติผลการจัดซื้อจัดจ้าง</t>
  </si>
  <si>
    <t xml:space="preserve">หมายเลข 10 คือ อยู่ระหว่างประกาศผลผู้ได้รับการคัดเลือก (รอลงนาม) </t>
  </si>
  <si>
    <t>หมายเลข 11 คือ อยู่ระหว่างอุทธรณ์ผลการจัดซื้อจัดจ้าง</t>
  </si>
  <si>
    <t xml:space="preserve">หมายเลข 12 คือ ลงนามแล้ว อยู่ระหว่างนำเข้าระบบ GFMIS </t>
  </si>
  <si>
    <t>หมายเลข 13 คือ ก่อหนี้แล้ว</t>
  </si>
  <si>
    <t>หมายเลข 16  อื่น ๆ พร้อมระบุคำอธิบายในข้อ (4) หมายเหตุ</t>
  </si>
  <si>
    <t>หมายเลข 5 คือ ไม่มีผู้รับจ้าง/จัดซื้อจัดจ้างหลายครั้ง/อยู่ระหว่างอุทธรณ์ผลการจัดซื้อจัดจ้าง</t>
  </si>
  <si>
    <t xml:space="preserve">หมายเลข 7 คือ ยกเลิกโครงการ ให้ระบุเหตุผลในข้อหมายเหตุ (4)                            </t>
  </si>
  <si>
    <t xml:space="preserve">หมายเลข 8 คือ ดำเนินการตามห้วงเวลา ฤดูกาล เทศกาล วันสำคัญ เป็นต้น   </t>
  </si>
  <si>
    <t>หมายเลข 9 คือ เหตุผลอื่น ๆ พร้อมระบุคำอธิบายในข้อ (4) หมายเหตุ</t>
  </si>
  <si>
    <r>
      <t>ข้อ (2.2) โครงการ/กิจกรรม</t>
    </r>
    <r>
      <rPr>
        <b/>
        <u/>
        <sz val="14"/>
        <color theme="1"/>
        <rFont val="TH SarabunPSK"/>
        <family val="2"/>
      </rPr>
      <t>ที่ต้อง</t>
    </r>
    <r>
      <rPr>
        <b/>
        <sz val="14"/>
        <color theme="1"/>
        <rFont val="TH SarabunPSK"/>
        <family val="2"/>
      </rPr>
      <t>จัดซื้อจัดจ้าง ให้ระบุเดือนที่จะประกาศแผนจัดซื้อจัดจ้างตามปีปฏิทิน</t>
    </r>
  </si>
  <si>
    <t xml:space="preserve">5.1 ผู้รายรายงานข้อมูล คือ เจ้าหน้าที่ที่รับผิดชอบ
</t>
  </si>
  <si>
    <t>แบบรายงานผลการดำเนินงานตามงบประมาณรายจ่ายประจำปีงบประมาณ พ.ศ. 2566 ไปพลางก่อน ของจังหวัดและกลุ่มจังหวัด</t>
  </si>
  <si>
    <t>กิจกรรม</t>
  </si>
  <si>
    <t>งบประมาณ</t>
  </si>
  <si>
    <t>เปลี่ยนแปลงกิจกรรม/งบประมาณ</t>
  </si>
  <si>
    <t>แบบรายงานนี้ให้กรอกข้อมูลเฉพาะโครงการ/กิจกรรมที่ได้รับตามงบประมาณรายจ่ายประจำปีงบประมาณ พ.ศ. 2566 ไปพลางก่อน</t>
  </si>
  <si>
    <t xml:space="preserve">  : จะดำเนินการในเดือนธันวาคม 2566 ให้กรอกข้อมูล 12/2566 ซึ่ง excel จะปรับข้อมูลอัตโนมัติเป็น ธ.ค.-66</t>
  </si>
  <si>
    <t xml:space="preserve">  : จะประกาศแผนจัดซื้อจัดจ้างในเดือนมกราคม 2567 ให้กรอกข้อมูล 1/2567 ซึ่ง excel จะปรับข้อมูลอัตโนมัติเป็น ม.ค.-67</t>
  </si>
  <si>
    <t>หมายเลข 15 คือ กรณีงบลงทุนที่หน่วยงานดำเนินการเอง/อยู่ระหว่างดำเนินการ/เบิกจ่ายแล้วเสร็จ (เฉพาะหน่วยงานดำเนินการเอง)</t>
  </si>
  <si>
    <t>หมายเลข 14 ดำเนินโครงการ/กิจกรรมแล้วเสร็จ/เบิกจ่ายแล้วเสร็จ (เฉพาะที่มีการซื้อหรือจ้างจากผู้ประกอบการ/บริษัท/บุคคลภายนอก)</t>
  </si>
  <si>
    <t>** งบลงทุนห้ามระบุหมายเลข 2 หรือ 3 ตามสถานะของงบดำเนินงานหรืองบรายจ่ายอื่น</t>
  </si>
  <si>
    <t>** หากไม่มีเหตุผล/ปัญหา ให้ระบุว่า "ไม่มี"</t>
  </si>
  <si>
    <t>ภาพรวม</t>
  </si>
  <si>
    <t>รายงานผลทุกวันที่ 5 ของเดือน (รายงานครั้งแรกเดือนธันวาคม 2566) พร้อมส่งไฟล์ Microsoft Excel (ไฟล์แบบรายงาน)</t>
  </si>
  <si>
    <t>ที่ E - Mail : reportpad62@gmail.com  //หากมีประเด็นคำถาม โทร. 02 222 7821 มท. 50431, 50970 และ 08 5484 1972</t>
  </si>
  <si>
    <t>* กรณีงบดำเนินงาน/งบรายจ่ายอื่นที่ต้องมีการจัดซื้อจัดจ้างให้ระบุหมายเลขสถานะการดำเนินงานเช่นเดียวกับงบลงทุน</t>
  </si>
  <si>
    <t>5.2 รับรองข้อมูล คือ ผวจ./รอง ผวจ./หน.สนจ./ผอ.กลุ่มงานยุทธศาสตร์ฯ</t>
  </si>
  <si>
    <t>ประเด็นการพัฒนาที่ 1 ยกระดับการผลิตสินค้าเกษตรสู่มาตรฐานอย่างครบวรจร</t>
  </si>
  <si>
    <t>ประเด็นการพัฒนาที่ 2 ส่งเสริมขีดความสามารถด้านการท่องเที่ยวและกีฬาสู่ความเป็นเลิศ</t>
  </si>
  <si>
    <t>ประเด็นการพัฒนาที่ 4 อนุรักษ์ ฟื้นฟู และพัฒนาจัดการทรัพยากรธรรมชาติและสิ่งแวดอย่างยั่งยืน</t>
  </si>
  <si>
    <t>1.1การเพิ่มประสิทธิภาพการผลิตส้มโอคุณภาพสู่ตลาดมูลค่าสูงและสร้างสินค้า GI</t>
  </si>
  <si>
    <t>1.2ส่งเสริมการเลี้ยงโคเนื้อแบบครบวงจร</t>
  </si>
  <si>
    <t>1.3ส่งเสริมการปลูกส้มโอเมืองจันทร์</t>
  </si>
  <si>
    <t>ค่าใช้จ่ายในการบริหารงานจังหวัดแบบบรูณาการ</t>
  </si>
  <si>
    <t>1.โครงการส่งเสริมและเพิ่มประสิทธิภาพ การผลิต การแปรรูป สินค้าเกษตรให้ได้มาตรฐาน</t>
  </si>
  <si>
    <t>1.4ส่งเสริมการผลิตกาแฟโรบัสตาศรีสะเกษแบบครบวงจร</t>
  </si>
  <si>
    <t>1.7ส่งแสริมสร้างจิตวิญญาณผุ้ประกอบการให้กับกลุ่มเกษตรแปรรูปสินค้าเกษตร</t>
  </si>
  <si>
    <t>2.1พัฒนาผลผลิตทางการเกษตรสู่ผลิตภัณฑ์เกษตรมูลค่าสูง</t>
  </si>
  <si>
    <t>3.โครงการส่งเสริมช่องทางการตลาดและยกระดับการผลิตสินค้าเกษตรสู่มาตรฐาน</t>
  </si>
  <si>
    <t>3.1จัดงานเทศการทุเรียนภูเขาไฟศรีสะเกษ</t>
  </si>
  <si>
    <t>4.โครงการพัฒนาบุคลากร สินค้าและบริการด้านการท่องเที่ยวแบบบูรณาการ</t>
  </si>
  <si>
    <t>4.1พัฒนาทักษะแรงงานด้านการท่องเที่ยวและบริการในยุค New Normal</t>
  </si>
  <si>
    <t>4.3พัฒนาศักยภาพบุคลากร สินค้าและบริการด้านการท่องเที่ยว จังหวัดศรี่สะเกษ</t>
  </si>
  <si>
    <t>5.โครงการส่งเสริมการประชัมพันธ์และกจิกรรมการท่องเที่ยว</t>
  </si>
  <si>
    <t>6.โครงการส่งเสริขีดความสามารถเมืองกีฬา (Sports city)</t>
  </si>
  <si>
    <t>6.1ส่งเสริมอุตสาหกรรมการกีฬาและการท่องเที่ยวจังหวัดศรีสะเกษ</t>
  </si>
  <si>
    <t>6.2ประกวดวงโยวาฑิตนานาชาติส่งเสริมการท่องเที่ยว</t>
  </si>
  <si>
    <t>7.โครงการสังคมน่าอยู่และพัฒนาคุณภาพชีวิตทุกช่วงวัย</t>
  </si>
  <si>
    <t>7.1จัดงานมหกรรมรากวัฒนธรรมของดีบ้านฉัน</t>
  </si>
  <si>
    <t>7.2รณรงค์ป้องกันและแก้ปัญหายาเสพติด TO BE NUMBER ONE</t>
  </si>
  <si>
    <t>8.โครงการขยายผลการดำเนินงานโครงการอันเนื่องมาจากพระราชดำริตามแนวทางปรัญาของเศรษฐกิจพอเพียง</t>
  </si>
  <si>
    <t>9.โครงการส่งเสริมอนุรักษ์ ฟื้นฟู และการจัดการทรัพยากรธรรมชาติอย่างยั่งยืน</t>
  </si>
  <si>
    <t>10โครงการป้องกันและรักษาความสงบเรียบ</t>
  </si>
  <si>
    <t>10.1ขับเคลื่อนงานป้องกันและเฝ้าระวังปัญหายาเสพติดในพื้นวิกฤ ตำบลมั่นคง โดยดำเนินการตามรูปแบบเขินโมเดล</t>
  </si>
  <si>
    <t>10.2เสริมสร้างความชำนาญเครือข่ายภาคพลเมืองในการรักษาความสงบเรียบร้อย</t>
  </si>
  <si>
    <t>11.โครงการเชือมความสัมพพันธ์ระหว่างจังหวัดกับประเทศเพื่อนบ้าน</t>
  </si>
  <si>
    <t>2.โครงการสร้างจิตวิญญาณประกอบการให้กับเกษตร `(Encourage farmers to be an Entreneur)</t>
  </si>
  <si>
    <t>3.2พัฒนาศักยภาพครัวเรือนพื้นที่ต้นแบบการพัฒนาคุณภาพชีวิต โคก หนอง นา โมเดล สู่การพึ่งพาตนเองได้</t>
  </si>
  <si>
    <t>5.1จัดงานอาหาร อาภรณ์ งานศิลป์ จากท้องถิ่นสู่สากล</t>
  </si>
  <si>
    <t>ประเด็นการพัฒนาที่3 พัฒนาเมืองน่าอยู่ สู่คุณภาพชีวิต ประชาชนในทุกมิติ</t>
  </si>
  <si>
    <t>9.1 ส่งเสริมการสร้างป่า สร้างอาชีพ สร้างรายได้เพื่อความมั่นคงทางอาหาร</t>
  </si>
  <si>
    <t>1.6ส่งเสริมการผลิตพืชสมุนไพรเพื่อรองรับอุตสาหกรรมการแปรรูป</t>
  </si>
  <si>
    <t>1.8ส่งเสริมการใช้ตราสัญลักษณ์สิ่งบ่งชี้ทางภูมิศาตร์ (GI) ศรีสะเกษ</t>
  </si>
  <si>
    <t>1.9ส่งเสริมการเลี้ยงไก่พื้นเมือง</t>
  </si>
  <si>
    <t>1.10พัฒนาระบบผลิตวัตถุดิบสมุนไพรแบบมีส่วนร่วมของเกษตรกร</t>
  </si>
  <si>
    <t>1.11ส่งเสริมการผลิตพืชอัตลักษ์และเกษตรพื้นถิ่น</t>
  </si>
  <si>
    <t>8.1ครูป่าไม้ ตามพระราชดำริสมเด็จพระกนิษฐานิราชเจ้ากรมสมเด็จพระเทพรัตนราชสุดา ฯ สยามบรมราชกุมารี</t>
  </si>
  <si>
    <t>ประเด็นการพัฒนาที่ 5 เสริมสร้างความมั่นคงและการค้าชายแดนเชื่อมโยงอาเซียน</t>
  </si>
  <si>
    <t>11.1เพิ่มศักยภาพการค้าการลงทุนเชื่อมโยงตลาดประเทศเพื่อนบ้าน</t>
  </si>
  <si>
    <t>(1) จ้างเหมาประชาสัมพันธ์สร้างภาพลักษ์</t>
  </si>
  <si>
    <t>(2) จ้างเหมาเชื่อมโยงตลาดสินค้าเกษตรที่มีศักยภาพ</t>
  </si>
  <si>
    <t>-</t>
  </si>
  <si>
    <t>(2) จัดงานแสดงและจำหน่ายสินค้าและเจรจาธุรกิจเชื่อมโยงกับประเทศเพื่อนบ้าน</t>
  </si>
  <si>
    <t>(1) จัดอบรมเชิงปฏิบัติการให้กับผู้ประกอบการ</t>
  </si>
  <si>
    <t>(1) ค่าจ้างเหมาตรวจประเมิณแปลงเบื้องต้น (หอมแดง กระเทียม) จำนวน 200 แปลง</t>
  </si>
  <si>
    <t>(2) ค่าจ้างเหมาตรวจประเมิณแปลงเบื้องต้น (ทุเรียน) จำนวน 
200 แปลง</t>
  </si>
  <si>
    <t>ผลผลิตของแต่ละโครการ/กิจกรรม</t>
  </si>
  <si>
    <t>- ดำเนินกิจกรรมเสร็จสิ้น</t>
  </si>
  <si>
    <t>- อนุมัติโครงการแล้ว อยู่ระหว่างดำเนินการ
- ผลการดำเนินกิจกรรมร้อยละ 55.2</t>
  </si>
  <si>
    <t>- อนุมัติโครงการแล้ว อยู่ระหว่างดำเนินการ
- ผลการดำเนินกิจกรรมร้อยละ 16.2</t>
  </si>
  <si>
    <t>- อนุมัติโครงการแล้ว อยู่ระหว่างดำเนินการ
- ผลการดำเนินกิจกรรมร้อยละ 93.5</t>
  </si>
  <si>
    <t>- อนุมัติโครงการแล้ว อยู่ระหว่างดำเนินการ
- ผลการดำเนินกิจกรรมร้อยละ 24.7</t>
  </si>
  <si>
    <t>- อนุมัติโครงการแล้ว อยู่ระหว่างดำเนินการ
- ผลการดำเนินกิจกรรมร้อยละ 36.4</t>
  </si>
  <si>
    <t>- อนุมัติโครงการแล้ว อยู่ระหว่างดำเนินการ
- ผลการดำเนินกิจกรรมร้อยละ 47</t>
  </si>
  <si>
    <t>- อนุมัติโครงการแล้ว อยู่ระหว่างดำเนินการ
- ผลการดำเนินกิจกรรมร้อยละ 25.5</t>
  </si>
  <si>
    <t>- อนุมัติโครงการแล้ว อยู่ระหว่างดำเนินการ
- ผลการดำเนินกิจกรรมร้อยละ 32</t>
  </si>
  <si>
    <t>- อนุมัติโครงการแล้ว อยู่ระหว่างดำเนินการ
- ผลการดำเนินกิจกรรมร้อยละ 16.8</t>
  </si>
  <si>
    <t>- อนุมัติโครงการแล้ว อยู่ระหว่างดำเนินการ</t>
  </si>
  <si>
    <t>- อนุมัติโครงการแล้ว อยู่ระหว่างดำเนินการ
- ผลการดำเนินกิจกรรมร้อยละ 75.3</t>
  </si>
  <si>
    <t xml:space="preserve">- อนุมัติโครงการแล้ว อยู่ระหว่างดำเนินการ
</t>
  </si>
  <si>
    <t>1.วัสดุสาธิการแปรรูปผลิตภัณฑ์สำหรับผู้อบรม</t>
  </si>
  <si>
    <t>- อนุมัติโครงการแล้ว อยู่ระหว่างดำเนินการ
- ผลการดำเนินกิจกรรมร้อยละ 39.1</t>
  </si>
  <si>
    <t>- อนุมัติโครงการแล้ว อยู่ระหว่างดำเนินการ
- ผลการดำเนินกิจกรรมร้อยละ 98.1</t>
  </si>
  <si>
    <t>- อนุมัติโครงการแล้ว อยู่ระหว่างดำเนินการ
- ผลการดำเนินกิจกรรมร้อยละ 63.7</t>
  </si>
  <si>
    <t>- อนุมัติโครงการแล้ว อยู่ระหว่างดำเนินการ
- ผลการดำเนินกิจกรรมร้อยละ 81.5</t>
  </si>
  <si>
    <t>- อนุมัติโครงการแล้ว อยู่ระหว่างดำเนินการ
- ผลการดำเนินกิจกรรมร้อยละ 8</t>
  </si>
  <si>
    <t>- อนุมัติโครงการแล้ว อยู่ระหว่างดำเนินการ
- ผลการดำเนินกิจกรรมร้อยละ 58</t>
  </si>
  <si>
    <t>- อนุมัติโครงการแล้ว อยู่ระหว่างดำเนินการ
- ผลการดำเนินกิจกรรมร้อยละ 58.6</t>
  </si>
  <si>
    <t>- อนุมัติโครงการแล้ว อยู่ระหว่างดำเนินการ
- ผลการดำเนินกิจกรรมร้อยละ 85.9</t>
  </si>
  <si>
    <t>9 ม.ค.67 - 
17 ก.พ.67</t>
  </si>
  <si>
    <t>19 ม.ค.67-
19 มี.ค.67</t>
  </si>
  <si>
    <t>- อนุมัติโครงการแล้ว อยู่ระหว่างดำเนินการ
- ผลการดำเนินกิจกรรมร้อยละ 28.6</t>
  </si>
  <si>
    <t>- อนุมัติโครงการแล้ว อยู่ระหว่างดำเนินการ
- ผลการดำเนินกิจกรรมร้อยละ 65.4</t>
  </si>
  <si>
    <t>3.3เสริมการศักยภาพด้านการตลาดสินค้าที่ศักยภาพ สินค้า (GI) ศรีสะเกษ</t>
  </si>
  <si>
    <t>7.3ป้องกันควบคุมโรคพยาธิใบไม้ตับและมะเร็งท่อน้ำดีจังหวัดศรีสะเกษ</t>
  </si>
  <si>
    <t>4.2ยกระดับผลิตภัณ OTOP ด้วยวัตกรรมเศรษฐกิจหมุนเวียน (Bio-Circular-Green Economy:BCG) สู่การพัฒนาที่ยั่งยืน</t>
  </si>
  <si>
    <t>1. เกษตรกรได้รับความรู้เกี่ยวกับการจัดสวนส้มโอคุณภาพ การจัดการผลิตส้มโอให้มีคุณภาพ จำนวน 25 ราย
2. มีแปลงต้นแบบการจัดสวนส้มโอและการผลิตส้มโอคุณภาพ และเป็นเกษตรกรต้นแบบในพื้นที่พร้อมถ่ายทอดองค์ความรู้สู่เพื่อนเกษตรกร จำนวน 3 รายๆ ละ 1 ไร่</t>
  </si>
  <si>
    <t>1. เกษตรกรผู้เลี้ยงโคเนื้อ/ผู้ประกอบการได้รับการถ่ายทอดความรู้ จำนวน 270 ราย
2. เกษตรกรผู้เลี้ยงโคต้นน้ำได้รับการสนับสนุนปัจจัยเพื่อใช้ในกาเรียนรู้ สาธิตการลดต้นทุน การพัฒนาต่อยอดการผลิตและยกระดับมาตรฐานฟาร์ม จำนวน 100 ราย
3. แม่พันธ์โคเนื้อได้รับการปรับปรุงพันธ์ไม่น้อยกว่า 4,000 ตัว ลูกที่เกิดจากโครงการฯ ในปีที่ 2-3 ไม่น้อยกว่า 2,400 ตัว มูลค่าลูกโคเนื้อคุณภาพ (อายุ 1.5-2 ปี) ราคมเฉลี่ยตัวละ 30,000 บาท เป็นมูลค่าที่เกิดขึ้นในพื้นที่ 72,000,000 บาท
4. กลุ่มเกษตรกรเลี้ยงวัวขุนได้รับสนับสนุนการจัดตั้งศูนย์ผลิตอาหารสัตว์ (Feed center) และดูแลสุขภาพโค จำนวน 5 กลุ่ม สามารถลดต้นทุนค่าอาหารข้น เฉลี่ย 2 บาท/กก. และเกษตรกรสมาชิกกลุ่มสามารถจัดการอาหารโคขุนได้ตามสัดส่วนความต้องการของร่างกายโคจะส่งผลให้โคขุนมีน้ำหนักเพิ่มไม่น้อยกว่า 1 กิโลกรัม/ตัว/วัน
5. จัดมหกรรมโคเนื้อศรีสะเกษ "Sisaket Premium Beef Festival" จำนวน 1 ครั้ง</t>
  </si>
  <si>
    <t>1. เกษตรกรได้รับการถ่ายทอดความรู้เกี่ยวกับการผลิตส้มโอคุณภาพดี แบบครบวงจร จำนวน 300 ราย
2. มีแปลงส่งเสริมการปลูกส้มโอ จำนวน 300 ไร่
3. มีธนาคารต้นพันธุ์ส้มโอ พันธุ์ขาวแตงกวา ขาวน้ำผึ้งและทองดี) จำนวน 12 แห่ง</t>
  </si>
  <si>
    <t>1. เกษตรกรที่เข้าร่วมโครงการได้รับการถ่ายทอดความรู้การผลิตกาแฟแบบครบวงจร จำนวน 300 คน
2. มีการสร้างเครือข่ายการผลิตกาแฟแบบครบวงจร จำนวน 1 ครั้ง
3. มีแปลงส่งเสริมการปลูกกาแฟโรบัสต้า จำนวน 100 ไร</t>
  </si>
  <si>
    <t>1.5ส่งเสริมการปลูกข้าวโพดเลี้ยงสัตว์หลังนาเพื่อรองรับอุตสาหกรรมอาหารสัตว์</t>
  </si>
  <si>
    <t>1. เกษตรกรได้รับการถ่ายทอดความรู้เกี่ยวกับการผลิตข้าวโพดเลี้ยงสัตว์ตามมาตรฐานการผลิตพืชปลอดภัย จำนวน 150 ราย
2. มีแปลงส่งเสริมการปลูกข้าวโพดเลี้ยงสัตว์ จำนวน 300 ไร่</t>
  </si>
  <si>
    <t>1. เกษตรกรได้รับการถ่ายทอดความรู้เกี่ยวกับการผลิตพืชสมุนไพรคุณภาพดี จำนวน 90 ราย
2. มีพื้นที่ปลูกสมุนไพร (ฟ้าทะลายโจร ของ ไพล) จำนวนไม่น้อยกว่า 60 ไร่
3. มีเกษตรกรผู้ผลิตพืชสมุนไพรตามมาตรฐานการปฏิบัติทางการเษตรที่ดี (Good Agricultural Practices: GAP) จำนวน 60 ราย</t>
  </si>
  <si>
    <t>1. เกษตรกรประเภทเกษตรกรรุ่นใหม่ (Young Smart Farmer) เกษตรกรปราดเปรื่อง (Smart Farmer) สมาชิกกลุ่มวิสาหกิจชุมชน สมาชิกกลุ่มแปลงใหญ่ที่เข้าร่วมโครงการยกระดับแปลงใหญ่ด้วยเกษตรสมัยใหม่และเชื่อมโยงตลาด จำนวน 200 ราย ได้รับการพัฒนาศักยภาพให้มีจิตวิญญาณการเป็นผู้ประกอบการธุรกิจเกษตรรุ่นใหม่ มีการสร้างและเชื่อมโยงเครือข่ายเกษตรกรให้เกิดการแลกเปลี่ยนเรียนรู้ร่วมกัน และสามารถพัฒนายกระดับเป็นผู้ประกอบการเกษตรที่มีศักยภาพในการเพิ่มประสิทธิภาพด้านการผลิต การแปรรูป และการตลาดสินค้าเกษตร ไม่น้อยกว่าร้อยละ 20
2. สมาชิกยุวเกษตรกร 120 คน จากกลุ่มยุวเกษตรกร 40 กลุ่ม ได้รับการถ่ายทอดความรู้และทักษะด้านการเกษตร มีความรู้ความเข้าใจด้านวิชาการเกษตรและมีทัศนคติที่ดีต่อการประกอบอาชีพเกษตรกรรม ไม่น้อยกว่าร้อยละ 60</t>
  </si>
  <si>
    <t>ผู้ผลิต ผู้ประกอบการสินค้า "ทุเรียนภูเขาไฟศรีสะเกษ" "หอมแดงศรีสะเกษ" และ "กระเทียมศรีสะเกษ" ได้รับอนุญาตให้ใช้ตราสัญลักษณ์สิ่งบ่งชี้ทางภูมิศาสตร์ไทย (GI) ไม่น้อยกว่าร้อยละ 80 ของจำนวนเป้าหมายผู้เข้าร่วมโครงการ</t>
  </si>
  <si>
    <t>1. เกษตรกรได้รับการถ่ายทอดความรู้และพัฒนาศักยภาพ จำนวน 200 ราย
2. เกษตรกรผู้เลี้ยงไก่พื้นเมือง ได้รับการสนับสนุนปัจจัยสาธิตด้านการผลิตและปรับระบบฟาร์ม จำนวน 200 ราย</t>
  </si>
  <si>
    <t>1. ปี 2565 - 2567 จังหวัดศรีสะเกษจะมีผลผลิตสมุนไพรคุณภาพ ป้อนโรงงานแปรรูปสมุนไพรในจังหวัดอย่างพอเพียง
2. ปี 2567 มีผลิตสมุนไพรต้นยืน เช่น มะขามป้อม เปล้าใหญ่ เป็นต้น ป้อนโรงงานแปรรูปสมุนไพรในจังหวัดอย่างพอเพียง
3. ทราบปริมาณสารออกฤทธิ์ทางยาและคุณค่าทางโภชนาการของพืชสมุนไพร จังหวัดศรีสะเกษสำหรับประกันคุณภาพทางเภสัชกรรมและเผยแพร่ในระดับประเทศ</t>
  </si>
  <si>
    <t>1. เกษตรกรได้รับการถ่ายทอดความรู้เกี่ยวกับการผลิตพืชตามมาตรฐานการปฏิบัติทางการเกษตรที่ดี (Good Agricultural Practices: GAP) จำนวน 400 ราย
2. มีเกษตรกรผู้ผลิตพืช GI (ทุเรียน หอมแดง กระเทียม ตามมาตรฐานการปฏิบัติทางการเกษตรที่ดี (Good Agricultural Practices: GAP) จำนวน 400 ราย</t>
  </si>
  <si>
    <t>แรงงานภาคการเกษตรมีความรู้ ทักษะ ตามหลักสูตรการฝึกอบรมจำนวน 140 คน</t>
  </si>
  <si>
    <t>1. จัดงานทุเรียนภูเขาไฟศรีสะเกษ จำนวน 1 ครั้ง
2. จัดงาน Road Show ทุเรียนภูเขาไฟศรีสะเกษและผลิตภัณฑ์อื่นๆ จำนวน 1 ครั้ง
3. ยอดรวมการจำหน่ายสินค้าจากการจัดงานไม่น้อยกว่า 10 ล้านบาท
4. นักท่องเที่ยวมาเที่ยวชมและเลือกซื้อสินค้าภายในงานไม่น้อยกว่า 10,000 คน</t>
  </si>
  <si>
    <t>กลุ่มเป้าหมายสามารถเป็นแกนนำขับเคลื่อนการน้อมนำหลักปรัชญาของเศรษฐกิจพอเพียงและทฤษฎีใหม่ประยุกต์สู่การปฏิบัติในรูปแบบโคก หนอง นา โมเดล</t>
  </si>
  <si>
    <t>1. ประชาสัมพันธ์ส่งเสริมตลาดสินค้าที่มีศักยภาพสินค้า GI สินค้าอัตลักษณ์พื้นถิ่นสมุนไพรและผลิตภัณฑ์อื่นๆ ของจังหวัดให้เป็นที่รู้จักอย่างแพร่หลายผ่านสื่อต่างๆ
2. จัดงานแสดงและจำหน่ายสินค้าเพื่อส่งเสริมการตลาดแก่ผู้ผลิตและผู้ประกอบการ</t>
  </si>
  <si>
    <t>แรงงานใหม่ นักศึกษา ผู้ว่างงาน แรงงานในสถานประกอบกิจการ แรงงานนอกระบบ และแรงงานด้านอุตสาหกรรมการท่องเที่ยวได้รับการพัฒนาไม่ต่ำกว่าเป้าหมาย จำนวน 240 คน</t>
  </si>
  <si>
    <t>เกิดผลิตภัณฑ์ OTOP ที่ได้รับการพัฒนานวัตกรรมตามเศรษฐทรัพย์ที่มีอยู่ในจังหวัดศรีสะเกษ</t>
  </si>
  <si>
    <t>บุคลากรด้านการท่องเที่ยวของจังหวัดศรีสะเกษที่ได้รับการพัฒนาศักยภาพและมีประสิทธิภาพในการปฏิบัติงานด้านการท่องเที่ยวในรูปแบบต่างๆ จำนวนไม่น้อยกว่า 200 คน</t>
  </si>
  <si>
    <t>1. จัดกิจกรรมส่งเสริมการท่องเที่ยวเชิงประวัติศาสตร์และมรดกศิลปวัฒนธรรมของจังหวัดศรีสะเกษ
2. เกิดการสร้างงานให้แก่ศิลปิน นักแสดงพื้นบ้าน ไม่น้อยกว่า 10 คน/คณะ
3. เกิดรายได้ในภาคการท่องเที่ยว ไม่น้อยกว่า 1,000,000 บาท</t>
  </si>
  <si>
    <t>กิจกรรม ลำดวน ไนท์ รัน เดือนกุมภาพันธ์ 2567 ผู้เข้าร่วมกิจกรรม 1,000 คน</t>
  </si>
  <si>
    <t>กิจกรรมการประกวดวงโยธวาทิตนานาชาติส่งเสริมการท่องเที่ยวจังหวัดศรีสะเกษ ดำเนินการจัดในวันที่ 13 - 16 ธันวาคม 2566 ผู้เข้าร่วมกิจกรรม 1,000 บาท</t>
  </si>
  <si>
    <t>1. กิจกรรมเสริมสร้างและพัฒนาศักยภาพทุนมนุษย์ ด้านศิลปะ วัฒนธรรม เพื่อสร้างความเข้มแข็งของชุมชน และเศรษฐกิจฐานรากอย่างยั่งยืน จำนวน 1 กิจกรรม คือ จัดงานมหกรรมรากวัฒนธรรมของดีบ้านฉัน จังหวัดศรีสะเกษ (ในงานเทศกาลดอกลำดวนบานสืบสานประเพณีสี่เผ่าไทศรีสะเกษ)
2. มรดกภูมิปัญญาทางวัฒนธรรมได้รับการอนุรักษ์ สืบสาน สร้างสรรค์ โดยการบูรณาการงานด้านศาสนา ศิลปะ และวัฒนธรรมท้องถิ่นให้ดำรงอยู่สืบไปไม่น้อยกว่า 22 องค์ความรู
3. รายได้จากการจัดโครงการฯ ไม่น้อยกว่า 678,200 บาท</t>
  </si>
  <si>
    <t>1. เด็กและเยาวชนมีความรู้ความเข้าใจในการป้องกันและแก้ไขปัญหายาเสพติด เข้าใจยอมรับผู้มีปัญหา ติดยาเสพติด และช่วยลดปัญหาการแพร่ระบาดของบุหรี่ สุรา ยาเสพติด การตั้งครรภ์ไม่พร้อมในเด็กและเยาวชน
2. เด็กและเยาวชนสมัครสมาชิก TO BE NUMBER ONE เพิ่มมากขึ้น
3. มีการจัดตั้งชมรม TO BE NUMBER ONE ครอบคลุมทั้งในสถานบริการสาธารณสุข สถานประกอบการ สถานศึกษา หมู่บ้าน ชุมชน เรือนจำ สำนักงานคุมประพฤติ สถานพินิจและคุ้มครองเด็กและเยาวชน
4. มีการจัดตั้งศูนย์เพื่อนใจ TO BE NUMBER ONE ครอบคลุมทุกประเภท
5. จำนวนสมาชิกชมรม TO BE NUMBER ONE ระดับจังหวัดเพิ่มขึ้น</t>
  </si>
  <si>
    <t>1. จัดการอบรมสร้างความรอบรู้ตรวจพยาธิและให้การบำบัดผู้ตรวจพบพยาธิ จำนวน 20 ตำบลๆ ละ 400 คนๆ ละ 100 บาท ในระหว่างเดือนมกราคม-กันยายน 257
2. จัดมหกรรมรณรงค์เร่งรัดการกำจัดโรคพยาธิใบไม้ตับและมะเร็งท่อน้ำดี ในพื้นที่ความชุกสูง 2 อำเภอ</t>
  </si>
  <si>
    <t>1. มีเครือข่ายการอนุรักษ์ทรัพยากรป่าไม้และสัตว์ป่า
2. ร้อยละ 80 ของนักเรียนที่เข้าร่วมกิจกรรม มีความรู้ความเข้าใจเกี่ยวกับทรัพยากรธรรมชาติและสิ่งแวดล้อม</t>
  </si>
  <si>
    <t>1. ราษฎรมีความรู้ในด้านการเพาะชำกล้าไม้ป่า 100 คน
2. ได้กล้าไม้มีค่าทางเศรษฐกิจ จำนวน 250,000 กล้า</t>
  </si>
  <si>
    <t>ราษฎรอาสา และเครือข่ายภาคพลเมืองที่ผ่านการฝึกจัดตั้งไว้แล้ว มีความมั่นใจในการปฏิบัติหน้าที่ช่วยเหลือราชการในการสดับรับฟัง และแจ้งข่าว เพื่อสร้างความสงบเรียบร้อยในชุมชน</t>
  </si>
  <si>
    <t>1. พัฒนาศักยภาพทางการค้า การลงทุนและเพิ่มช่องทางการตลาดให้กับเกษตรกรผู้ประกอบการ
2. การอบรมเชิงปฏิบัติการให้กับผู้ประกอบการด้านค้าชายแดนและสร้างเครือข่ายธุรกิจ จำนวน 1 ครั้ง</t>
  </si>
  <si>
    <t>จังหวัดศรีสะเกษ (ข้อมูล ณ วันที่ 1 ตุลาคม 2566 - 31 มีนาคม 2567)</t>
  </si>
  <si>
    <t>ระยะเวลาในการดำเนินงาน</t>
  </si>
  <si>
    <t>ผลการดำเนินงานของแต่ละกิจกรรม</t>
  </si>
  <si>
    <t xml:space="preserve">โครงการ/กิจกรรม 
</t>
  </si>
  <si>
    <t>ผลการใช้จ่ายงบประมาณที่ใช้ดำเนินงาน (บาท)</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</si>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</sst>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6" formatCode="[$-101041E]d\ mmm\ yy;@"/>
    <numFmt numFmtId="167" formatCode="#,##0_ ;\-#,##0\ "/>
  </numFmts>
  <fonts count="14">
    <font>
      <sz val="11"/>
      <color theme="1"/>
      <name val="Calibri"/>
      <family val="2"/>
      <charset val="222"/>
      <scheme val="minor"/>
    </font>
    <font>
      <sz val="11"/>
      <color theme="1"/>
      <name val="Calibri"/>
      <family val="2"/>
      <charset val="222"/>
      <scheme val="minor"/>
    </font>
    <font>
      <b/>
      <sz val="14"/>
      <name val="TH SarabunPSK"/>
      <family val="2"/>
    </font>
    <font>
      <sz val="14"/>
      <color theme="1"/>
      <name val="TH SarabunPSK"/>
      <family val="2"/>
    </font>
    <font>
      <b/>
      <sz val="16"/>
      <color theme="1"/>
      <name val="TH SarabunPSK"/>
      <family val="2"/>
    </font>
    <font>
      <b/>
      <sz val="14"/>
      <color theme="1"/>
      <name val="TH SarabunPSK"/>
      <family val="2"/>
    </font>
    <font>
      <b/>
      <sz val="14"/>
      <color rgb="FFFF0000"/>
      <name val="TH SarabunPSK"/>
      <family val="2"/>
    </font>
    <font>
      <b/>
      <sz val="18"/>
      <color theme="1"/>
      <name val="TH SarabunPSK"/>
      <family val="2"/>
    </font>
    <font>
      <sz val="16"/>
      <color theme="1"/>
      <name val="TH SarabunPSK"/>
      <family val="2"/>
    </font>
    <font>
      <b/>
      <sz val="16"/>
      <color rgb="FFFF0000"/>
      <name val="TH SarabunPSK"/>
      <family val="2"/>
    </font>
    <font>
      <b/>
      <u/>
      <sz val="14"/>
      <color theme="1"/>
      <name val="TH SarabunPSK"/>
      <family val="2"/>
    </font>
    <font>
      <b/>
      <u val="double"/>
      <sz val="14"/>
      <color theme="1"/>
      <name val="TH SarabunPSK"/>
      <family val="2"/>
    </font>
    <font>
      <b/>
      <sz val="14"/>
      <color theme="3"/>
      <name val="TH SarabunPSK"/>
      <family val="2"/>
    </font>
    <font>
      <b/>
      <sz val="14"/>
      <color theme="8" tint="0.39997558519241921"/>
      <name val="TH SarabunPSK"/>
      <family val="2"/>
    </font>
  </fonts>
  <fills count="12">
    <fill>
      <patternFill patternType="none"/>
    </fill>
    <fill>
      <patternFill patternType="gray125"/>
    </fill>
    <fill>
      <patternFill patternType="solid">
        <fgColor theme="6"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rgb="FFB7DEE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auto="1"/>
      </left>
      <right/>
      <top/>
      <bottom style="thin">
        <color auto="1"/>
      </bottom>
      <diagonal/>
    </border>
  </borders>
  <cellStyleXfs count="2">
    <xf numFmtId="0" fontId="0" fillId="0" borderId="0"/>
    <xf numFmtId="43" fontId="1" fillId="0" borderId="0" applyFont="0" applyFill="0" applyBorder="0" applyAlignment="0" applyProtection="0"/>
  </cellStyleXfs>
  <cellXfs count="188">
    <xf numFmtId="0" fontId="0" fillId="0" borderId="0" xfId="0"/>
    <xf numFmtId="0" fontId="3" fillId="0" borderId="5" xfId="0" applyFont="1" applyBorder="1" applyAlignment="1">
      <alignment horizontal="center" vertical="top" wrapText="1"/>
    </xf>
    <xf numFmtId="0" fontId="3" fillId="0" borderId="5" xfId="0" applyFont="1" applyBorder="1" applyAlignment="1">
      <alignment horizontal="left" vertical="top" wrapText="1"/>
    </xf>
    <xf numFmtId="0" fontId="3" fillId="0" borderId="6" xfId="0" applyFont="1" applyBorder="1" applyAlignment="1">
      <alignment horizontal="center" vertical="top" wrapText="1"/>
    </xf>
    <xf numFmtId="0" fontId="3" fillId="0" borderId="6" xfId="0" applyFont="1" applyBorder="1" applyAlignment="1">
      <alignment horizontal="left" vertical="top" wrapText="1"/>
    </xf>
    <xf numFmtId="0" fontId="3" fillId="0" borderId="0" xfId="0" applyFont="1"/>
    <xf numFmtId="0" fontId="3" fillId="0" borderId="0" xfId="0" applyFont="1" applyAlignment="1">
      <alignment horizontal="center"/>
    </xf>
    <xf numFmtId="164" fontId="3" fillId="0" borderId="0" xfId="0" applyNumberFormat="1" applyFont="1"/>
    <xf numFmtId="0" fontId="5" fillId="0" borderId="0" xfId="0" applyFont="1"/>
    <xf numFmtId="0" fontId="4" fillId="0" borderId="0" xfId="0" applyFont="1" applyAlignment="1">
      <alignment vertical="top"/>
    </xf>
    <xf numFmtId="0" fontId="5" fillId="0" borderId="0" xfId="0" applyFont="1" applyAlignment="1">
      <alignment horizontal="center"/>
    </xf>
    <xf numFmtId="0" fontId="5" fillId="0" borderId="0" xfId="0" applyFont="1" applyAlignment="1">
      <alignment horizontal="center" vertical="top"/>
    </xf>
    <xf numFmtId="164" fontId="5" fillId="3" borderId="2" xfId="0" applyNumberFormat="1" applyFont="1" applyFill="1" applyBorder="1" applyAlignment="1">
      <alignment vertical="center"/>
    </xf>
    <xf numFmtId="0" fontId="2" fillId="4" borderId="2" xfId="0" applyFont="1" applyFill="1" applyBorder="1" applyAlignment="1">
      <alignment horizontal="center" vertical="center" wrapText="1"/>
    </xf>
    <xf numFmtId="3" fontId="2" fillId="4" borderId="2" xfId="0" applyNumberFormat="1" applyFont="1" applyFill="1" applyBorder="1" applyAlignment="1">
      <alignment horizontal="center" vertical="center" wrapText="1"/>
    </xf>
    <xf numFmtId="0" fontId="3" fillId="0" borderId="0" xfId="0" applyFont="1" applyAlignment="1">
      <alignment horizontal="right" vertical="center"/>
    </xf>
    <xf numFmtId="0" fontId="5" fillId="0" borderId="0" xfId="0" applyFont="1" applyAlignment="1">
      <alignment horizontal="center" vertical="center"/>
    </xf>
    <xf numFmtId="0" fontId="8" fillId="0" borderId="0" xfId="0" applyFont="1"/>
    <xf numFmtId="0" fontId="8" fillId="0" borderId="0" xfId="0" applyFont="1" applyAlignment="1">
      <alignment horizontal="center"/>
    </xf>
    <xf numFmtId="0" fontId="4" fillId="0" borderId="0" xfId="0" applyFont="1" applyAlignment="1">
      <alignment horizontal="center" vertical="top"/>
    </xf>
    <xf numFmtId="0" fontId="4" fillId="0" borderId="0" xfId="0" applyFont="1" applyAlignment="1">
      <alignment horizontal="center"/>
    </xf>
    <xf numFmtId="0" fontId="4" fillId="0" borderId="0" xfId="0" applyFont="1"/>
    <xf numFmtId="164" fontId="5" fillId="0" borderId="0" xfId="0" applyNumberFormat="1" applyFont="1" applyAlignment="1">
      <alignment vertical="center"/>
    </xf>
    <xf numFmtId="0" fontId="5" fillId="0" borderId="0" xfId="0" applyFont="1" applyAlignment="1">
      <alignment vertical="center"/>
    </xf>
    <xf numFmtId="164" fontId="5" fillId="0" borderId="0" xfId="1" applyNumberFormat="1" applyFont="1" applyFill="1" applyBorder="1" applyAlignment="1">
      <alignment vertical="center"/>
    </xf>
    <xf numFmtId="3" fontId="5" fillId="0" borderId="4" xfId="0" applyNumberFormat="1" applyFont="1" applyBorder="1" applyAlignment="1">
      <alignment horizontal="right" vertical="top" wrapText="1"/>
    </xf>
    <xf numFmtId="164" fontId="3" fillId="0" borderId="5" xfId="1" applyNumberFormat="1" applyFont="1" applyFill="1" applyBorder="1" applyAlignment="1">
      <alignment horizontal="right" vertical="top" wrapText="1"/>
    </xf>
    <xf numFmtId="0" fontId="3" fillId="0" borderId="5" xfId="1" applyNumberFormat="1" applyFont="1" applyFill="1" applyBorder="1" applyAlignment="1">
      <alignment horizontal="center" vertical="top" wrapText="1"/>
    </xf>
    <xf numFmtId="0" fontId="5" fillId="0" borderId="5" xfId="0" applyFont="1" applyBorder="1" applyAlignment="1">
      <alignment horizontal="center" vertical="top" wrapText="1"/>
    </xf>
    <xf numFmtId="0" fontId="5" fillId="0" borderId="5" xfId="0" applyFont="1" applyBorder="1" applyAlignment="1">
      <alignment horizontal="left" vertical="top" wrapText="1"/>
    </xf>
    <xf numFmtId="164" fontId="5" fillId="0" borderId="5" xfId="1" applyNumberFormat="1" applyFont="1" applyFill="1" applyBorder="1" applyAlignment="1">
      <alignment horizontal="right" vertical="top" wrapText="1"/>
    </xf>
    <xf numFmtId="0" fontId="5" fillId="0" borderId="5" xfId="1" applyNumberFormat="1" applyFont="1" applyFill="1" applyBorder="1" applyAlignment="1">
      <alignment horizontal="center" vertical="top" wrapText="1"/>
    </xf>
    <xf numFmtId="164" fontId="3" fillId="0" borderId="6" xfId="1" applyNumberFormat="1" applyFont="1" applyFill="1" applyBorder="1" applyAlignment="1">
      <alignment horizontal="right" vertical="top" wrapText="1"/>
    </xf>
    <xf numFmtId="0" fontId="3" fillId="0" borderId="6" xfId="1" applyNumberFormat="1" applyFont="1" applyFill="1" applyBorder="1" applyAlignment="1">
      <alignment horizontal="center" vertical="top" wrapText="1"/>
    </xf>
    <xf numFmtId="3" fontId="3" fillId="0" borderId="4" xfId="0" applyNumberFormat="1" applyFont="1" applyBorder="1" applyAlignment="1">
      <alignment horizontal="right" vertical="top" wrapText="1"/>
    </xf>
    <xf numFmtId="0" fontId="5" fillId="5" borderId="4" xfId="0" applyFont="1" applyFill="1" applyBorder="1" applyAlignment="1">
      <alignment horizontal="center" vertical="top" wrapText="1"/>
    </xf>
    <xf numFmtId="0" fontId="5" fillId="5" borderId="4" xfId="0" applyFont="1" applyFill="1" applyBorder="1" applyAlignment="1">
      <alignment horizontal="left" vertical="top" wrapText="1"/>
    </xf>
    <xf numFmtId="3" fontId="5" fillId="5" borderId="4" xfId="0" applyNumberFormat="1" applyFont="1" applyFill="1" applyBorder="1" applyAlignment="1">
      <alignment horizontal="right" vertical="top" wrapText="1"/>
    </xf>
    <xf numFmtId="0" fontId="5" fillId="5" borderId="5" xfId="0" applyFont="1" applyFill="1" applyBorder="1" applyAlignment="1">
      <alignment horizontal="center" vertical="top" wrapText="1"/>
    </xf>
    <xf numFmtId="0" fontId="5" fillId="5" borderId="5" xfId="0" applyFont="1" applyFill="1" applyBorder="1" applyAlignment="1">
      <alignment horizontal="left" vertical="top" wrapText="1"/>
    </xf>
    <xf numFmtId="164" fontId="5" fillId="5" borderId="5" xfId="1" applyNumberFormat="1" applyFont="1" applyFill="1" applyBorder="1" applyAlignment="1">
      <alignment horizontal="right" vertical="top" wrapText="1"/>
    </xf>
    <xf numFmtId="0" fontId="5" fillId="5" borderId="5" xfId="1" applyNumberFormat="1" applyFont="1" applyFill="1" applyBorder="1" applyAlignment="1">
      <alignment horizontal="center" vertical="top" wrapText="1"/>
    </xf>
    <xf numFmtId="0" fontId="3" fillId="5" borderId="5" xfId="0" applyFont="1" applyFill="1" applyBorder="1" applyAlignment="1">
      <alignment horizontal="left" vertical="top" wrapText="1"/>
    </xf>
    <xf numFmtId="164" fontId="3" fillId="5" borderId="5" xfId="1" applyNumberFormat="1" applyFont="1" applyFill="1" applyBorder="1" applyAlignment="1">
      <alignment horizontal="right" vertical="top" wrapText="1"/>
    </xf>
    <xf numFmtId="0" fontId="3" fillId="5" borderId="5" xfId="0" applyFont="1" applyFill="1" applyBorder="1" applyAlignment="1">
      <alignment horizontal="center" vertical="top" wrapText="1"/>
    </xf>
    <xf numFmtId="3" fontId="3" fillId="5" borderId="4" xfId="0" applyNumberFormat="1" applyFont="1" applyFill="1" applyBorder="1" applyAlignment="1">
      <alignment horizontal="right" vertical="top" wrapText="1"/>
    </xf>
    <xf numFmtId="0" fontId="3" fillId="5" borderId="5" xfId="1" applyNumberFormat="1" applyFont="1" applyFill="1" applyBorder="1" applyAlignment="1">
      <alignment horizontal="center" vertical="top" wrapText="1"/>
    </xf>
    <xf numFmtId="49" fontId="2" fillId="2" borderId="2" xfId="0" applyNumberFormat="1" applyFont="1" applyFill="1" applyBorder="1" applyAlignment="1">
      <alignment horizontal="center" vertical="center"/>
    </xf>
    <xf numFmtId="3" fontId="5" fillId="5" borderId="4" xfId="0" applyNumberFormat="1" applyFont="1" applyFill="1" applyBorder="1" applyAlignment="1">
      <alignment horizontal="center" vertical="top" wrapText="1"/>
    </xf>
    <xf numFmtId="164" fontId="5" fillId="3" borderId="2" xfId="0" applyNumberFormat="1" applyFont="1" applyFill="1" applyBorder="1" applyAlignment="1">
      <alignment horizontal="center" vertical="center"/>
    </xf>
    <xf numFmtId="164" fontId="5" fillId="5" borderId="5" xfId="1" applyNumberFormat="1" applyFont="1" applyFill="1" applyBorder="1" applyAlignment="1">
      <alignment horizontal="center" vertical="top" wrapText="1"/>
    </xf>
    <xf numFmtId="1" fontId="5" fillId="5" borderId="5" xfId="1" applyNumberFormat="1" applyFont="1" applyFill="1" applyBorder="1" applyAlignment="1">
      <alignment horizontal="center" vertical="top" wrapText="1"/>
    </xf>
    <xf numFmtId="164" fontId="5" fillId="5" borderId="4" xfId="1" applyNumberFormat="1" applyFont="1" applyFill="1" applyBorder="1" applyAlignment="1">
      <alignment horizontal="center" vertical="top" wrapText="1"/>
    </xf>
    <xf numFmtId="164" fontId="3" fillId="0" borderId="5" xfId="1" applyNumberFormat="1" applyFont="1" applyFill="1" applyBorder="1" applyAlignment="1">
      <alignment horizontal="center" vertical="top" wrapText="1"/>
    </xf>
    <xf numFmtId="164" fontId="3" fillId="0" borderId="5" xfId="1" applyNumberFormat="1" applyFont="1" applyFill="1" applyBorder="1" applyAlignment="1">
      <alignment horizontal="center" vertical="top"/>
    </xf>
    <xf numFmtId="164" fontId="5" fillId="0" borderId="5" xfId="1" applyNumberFormat="1" applyFont="1" applyFill="1" applyBorder="1" applyAlignment="1">
      <alignment horizontal="center" vertical="top" wrapText="1"/>
    </xf>
    <xf numFmtId="164" fontId="3" fillId="5" borderId="5" xfId="1" applyNumberFormat="1" applyFont="1" applyFill="1" applyBorder="1" applyAlignment="1">
      <alignment horizontal="center" vertical="top" wrapText="1"/>
    </xf>
    <xf numFmtId="164" fontId="3" fillId="0" borderId="6" xfId="1" applyNumberFormat="1" applyFont="1" applyFill="1" applyBorder="1" applyAlignment="1">
      <alignment horizontal="center" vertical="top" wrapText="1"/>
    </xf>
    <xf numFmtId="164" fontId="3" fillId="0" borderId="6" xfId="1" applyNumberFormat="1" applyFont="1" applyFill="1" applyBorder="1" applyAlignment="1">
      <alignment horizontal="center" vertical="top"/>
    </xf>
    <xf numFmtId="164" fontId="8" fillId="0" borderId="0" xfId="0" applyNumberFormat="1" applyFont="1"/>
    <xf numFmtId="3" fontId="3" fillId="0" borderId="0" xfId="0" applyNumberFormat="1" applyFont="1"/>
    <xf numFmtId="0" fontId="3" fillId="6" borderId="5" xfId="0" applyFont="1" applyFill="1" applyBorder="1" applyAlignment="1">
      <alignment horizontal="left" vertical="top" wrapText="1"/>
    </xf>
    <xf numFmtId="164" fontId="6" fillId="0" borderId="0" xfId="0" applyNumberFormat="1" applyFont="1" applyAlignment="1">
      <alignment vertical="center"/>
    </xf>
    <xf numFmtId="0" fontId="5" fillId="0" borderId="0" xfId="0" applyFont="1" applyAlignment="1">
      <alignment horizontal="left" vertical="center"/>
    </xf>
    <xf numFmtId="0" fontId="2" fillId="2" borderId="2" xfId="0" applyFont="1" applyFill="1" applyBorder="1" applyAlignment="1">
      <alignment horizontal="center" vertical="center" wrapText="1"/>
    </xf>
    <xf numFmtId="0" fontId="6" fillId="0" borderId="0" xfId="0" applyFont="1"/>
    <xf numFmtId="3" fontId="2" fillId="2" borderId="2" xfId="0" applyNumberFormat="1" applyFont="1" applyFill="1" applyBorder="1" applyAlignment="1">
      <alignment horizontal="center" vertical="top" wrapText="1"/>
    </xf>
    <xf numFmtId="3" fontId="2" fillId="7" borderId="2" xfId="0" applyNumberFormat="1" applyFont="1" applyFill="1" applyBorder="1" applyAlignment="1">
      <alignment horizontal="center" vertical="top" wrapText="1"/>
    </xf>
    <xf numFmtId="3" fontId="2" fillId="8" borderId="2" xfId="0" applyNumberFormat="1" applyFont="1" applyFill="1" applyBorder="1" applyAlignment="1">
      <alignment horizontal="center" vertical="top" wrapText="1"/>
    </xf>
    <xf numFmtId="0" fontId="5" fillId="0" borderId="2" xfId="0" applyFont="1" applyBorder="1" applyAlignment="1">
      <alignment horizontal="center" vertical="top"/>
    </xf>
    <xf numFmtId="0" fontId="5" fillId="0" borderId="0" xfId="0" applyFont="1" applyAlignment="1">
      <alignment horizontal="right" vertical="top"/>
    </xf>
    <xf numFmtId="4" fontId="5" fillId="5" borderId="4" xfId="0" applyNumberFormat="1" applyFont="1" applyFill="1" applyBorder="1" applyAlignment="1">
      <alignment horizontal="right" vertical="top" wrapText="1"/>
    </xf>
    <xf numFmtId="0" fontId="2" fillId="10" borderId="9" xfId="0" applyFont="1" applyFill="1" applyBorder="1" applyAlignment="1">
      <alignment horizontal="center" vertical="center"/>
    </xf>
    <xf numFmtId="3" fontId="2" fillId="10" borderId="9" xfId="0" applyNumberFormat="1" applyFont="1" applyFill="1" applyBorder="1" applyAlignment="1">
      <alignment horizontal="center" vertical="top" wrapText="1"/>
    </xf>
    <xf numFmtId="0" fontId="4" fillId="0" borderId="0" xfId="0" applyFont="1" applyAlignment="1">
      <alignment horizontal="left" vertical="center"/>
    </xf>
    <xf numFmtId="0" fontId="6" fillId="0" borderId="0" xfId="0" applyFont="1" applyAlignment="1">
      <alignment horizontal="left" vertical="center"/>
    </xf>
    <xf numFmtId="0" fontId="12" fillId="0" borderId="0" xfId="0" applyFont="1" applyAlignment="1">
      <alignment horizontal="left" vertical="center"/>
    </xf>
    <xf numFmtId="0" fontId="5" fillId="0" borderId="0" xfId="0" applyFont="1" applyAlignment="1">
      <alignment horizontal="left" vertical="center" wrapText="1"/>
    </xf>
    <xf numFmtId="0" fontId="5" fillId="9" borderId="0" xfId="0" applyFont="1" applyFill="1"/>
    <xf numFmtId="164" fontId="5" fillId="0" borderId="5" xfId="1" applyNumberFormat="1" applyFont="1" applyBorder="1" applyAlignment="1">
      <alignment horizontal="right" vertical="top" wrapText="1"/>
    </xf>
    <xf numFmtId="164" fontId="2" fillId="0" borderId="5" xfId="1" applyNumberFormat="1" applyFont="1" applyBorder="1" applyAlignment="1">
      <alignment horizontal="right" vertical="top" wrapText="1"/>
    </xf>
    <xf numFmtId="0" fontId="5" fillId="9" borderId="5" xfId="0" applyFont="1" applyFill="1" applyBorder="1" applyAlignment="1">
      <alignment horizontal="center" vertical="top" wrapText="1"/>
    </xf>
    <xf numFmtId="164" fontId="5" fillId="9" borderId="5" xfId="1" applyNumberFormat="1" applyFont="1" applyFill="1" applyBorder="1" applyAlignment="1">
      <alignment horizontal="right" vertical="top" wrapText="1"/>
    </xf>
    <xf numFmtId="164" fontId="2" fillId="9" borderId="5" xfId="1" applyNumberFormat="1" applyFont="1" applyFill="1" applyBorder="1" applyAlignment="1">
      <alignment horizontal="right" vertical="top" wrapText="1"/>
    </xf>
    <xf numFmtId="0" fontId="5" fillId="10" borderId="5" xfId="0" applyFont="1" applyFill="1" applyBorder="1" applyAlignment="1">
      <alignment horizontal="center" vertical="top" wrapText="1"/>
    </xf>
    <xf numFmtId="164" fontId="5" fillId="10" borderId="5" xfId="1" applyNumberFormat="1" applyFont="1" applyFill="1" applyBorder="1" applyAlignment="1">
      <alignment horizontal="right" vertical="top" wrapText="1"/>
    </xf>
    <xf numFmtId="0" fontId="13" fillId="10" borderId="5" xfId="0" applyFont="1" applyFill="1" applyBorder="1" applyAlignment="1">
      <alignment horizontal="center" vertical="top" wrapText="1"/>
    </xf>
    <xf numFmtId="0" fontId="13" fillId="9" borderId="0" xfId="0" applyFont="1" applyFill="1"/>
    <xf numFmtId="0" fontId="2" fillId="10" borderId="5" xfId="0" applyFont="1" applyFill="1" applyBorder="1" applyAlignment="1">
      <alignment horizontal="center" vertical="top" wrapText="1"/>
    </xf>
    <xf numFmtId="164" fontId="2" fillId="10" borderId="5" xfId="1" applyNumberFormat="1" applyFont="1" applyFill="1" applyBorder="1" applyAlignment="1">
      <alignment horizontal="right" vertical="top" wrapText="1"/>
    </xf>
    <xf numFmtId="3" fontId="5" fillId="0" borderId="2" xfId="0" applyNumberFormat="1" applyFont="1" applyBorder="1" applyAlignment="1">
      <alignment horizontal="center" vertical="top"/>
    </xf>
    <xf numFmtId="3" fontId="2" fillId="10" borderId="9" xfId="0" applyNumberFormat="1" applyFont="1" applyFill="1" applyBorder="1" applyAlignment="1">
      <alignment horizontal="right" vertical="top" wrapText="1"/>
    </xf>
    <xf numFmtId="3" fontId="2" fillId="5" borderId="5" xfId="1" applyNumberFormat="1" applyFont="1" applyFill="1" applyBorder="1" applyAlignment="1">
      <alignment horizontal="right" vertical="top" wrapText="1"/>
    </xf>
    <xf numFmtId="3" fontId="5" fillId="5" borderId="5" xfId="1" applyNumberFormat="1" applyFont="1" applyFill="1" applyBorder="1" applyAlignment="1">
      <alignment horizontal="right" vertical="top" wrapText="1"/>
    </xf>
    <xf numFmtId="0" fontId="5" fillId="0" borderId="10" xfId="0" applyFont="1" applyBorder="1" applyAlignment="1">
      <alignment horizontal="center" vertical="top" wrapText="1"/>
    </xf>
    <xf numFmtId="164" fontId="5" fillId="0" borderId="10" xfId="1" applyNumberFormat="1" applyFont="1" applyBorder="1" applyAlignment="1">
      <alignment horizontal="right" vertical="top" wrapText="1"/>
    </xf>
    <xf numFmtId="0" fontId="5" fillId="10" borderId="4" xfId="0" applyFont="1" applyFill="1" applyBorder="1" applyAlignment="1">
      <alignment horizontal="center" vertical="top" wrapText="1"/>
    </xf>
    <xf numFmtId="164" fontId="5" fillId="10" borderId="4" xfId="1" applyNumberFormat="1" applyFont="1" applyFill="1" applyBorder="1" applyAlignment="1">
      <alignment horizontal="right" vertical="top" wrapText="1"/>
    </xf>
    <xf numFmtId="0" fontId="5" fillId="0" borderId="2" xfId="0" applyFont="1" applyBorder="1" applyAlignment="1">
      <alignment horizontal="center" vertical="top" wrapText="1"/>
    </xf>
    <xf numFmtId="164" fontId="5" fillId="0" borderId="2" xfId="1" applyNumberFormat="1" applyFont="1" applyBorder="1" applyAlignment="1">
      <alignment horizontal="right" vertical="top" wrapText="1"/>
    </xf>
    <xf numFmtId="0" fontId="5" fillId="0" borderId="2" xfId="0" applyFont="1" applyBorder="1"/>
    <xf numFmtId="164" fontId="5" fillId="0" borderId="2" xfId="1" applyNumberFormat="1" applyFont="1" applyBorder="1"/>
    <xf numFmtId="3" fontId="5" fillId="11" borderId="4" xfId="0" applyNumberFormat="1" applyFont="1" applyFill="1" applyBorder="1" applyAlignment="1">
      <alignment horizontal="right" vertical="top" wrapText="1"/>
    </xf>
    <xf numFmtId="0" fontId="5" fillId="5" borderId="0" xfId="0" applyFont="1" applyFill="1"/>
    <xf numFmtId="3" fontId="5" fillId="0" borderId="2" xfId="0" applyNumberFormat="1" applyFont="1" applyBorder="1" applyAlignment="1">
      <alignment vertical="center" wrapText="1"/>
    </xf>
    <xf numFmtId="164" fontId="2" fillId="5" borderId="5" xfId="1" applyNumberFormat="1" applyFont="1" applyFill="1" applyBorder="1" applyAlignment="1">
      <alignment horizontal="right" vertical="top" wrapText="1"/>
    </xf>
    <xf numFmtId="49" fontId="5" fillId="0" borderId="5" xfId="1" applyNumberFormat="1" applyFont="1" applyBorder="1" applyAlignment="1">
      <alignment horizontal="left" vertical="top" wrapText="1"/>
    </xf>
    <xf numFmtId="49" fontId="5" fillId="9" borderId="5" xfId="1" applyNumberFormat="1" applyFont="1" applyFill="1" applyBorder="1" applyAlignment="1">
      <alignment horizontal="left" vertical="top" wrapText="1"/>
    </xf>
    <xf numFmtId="49" fontId="5" fillId="0" borderId="0" xfId="0" applyNumberFormat="1" applyFont="1" applyAlignment="1">
      <alignment horizontal="center" vertical="center"/>
    </xf>
    <xf numFmtId="49" fontId="2" fillId="10" borderId="9" xfId="0" applyNumberFormat="1" applyFont="1" applyFill="1" applyBorder="1" applyAlignment="1">
      <alignment horizontal="center" vertical="center" wrapText="1"/>
    </xf>
    <xf numFmtId="49" fontId="5" fillId="5" borderId="4" xfId="0" applyNumberFormat="1" applyFont="1" applyFill="1" applyBorder="1" applyAlignment="1">
      <alignment horizontal="left" vertical="top" wrapText="1"/>
    </xf>
    <xf numFmtId="49" fontId="5" fillId="5" borderId="5" xfId="1" applyNumberFormat="1" applyFont="1" applyFill="1" applyBorder="1" applyAlignment="1">
      <alignment horizontal="left" vertical="top" wrapText="1"/>
    </xf>
    <xf numFmtId="49" fontId="6" fillId="5" borderId="5" xfId="1" applyNumberFormat="1" applyFont="1" applyFill="1" applyBorder="1" applyAlignment="1">
      <alignment horizontal="left" vertical="top" wrapText="1"/>
    </xf>
    <xf numFmtId="49" fontId="5" fillId="10" borderId="5" xfId="1" applyNumberFormat="1" applyFont="1" applyFill="1" applyBorder="1" applyAlignment="1">
      <alignment horizontal="left" vertical="top" wrapText="1"/>
    </xf>
    <xf numFmtId="49" fontId="13" fillId="10" borderId="5" xfId="1" applyNumberFormat="1" applyFont="1" applyFill="1" applyBorder="1" applyAlignment="1">
      <alignment horizontal="left" vertical="top" wrapText="1"/>
    </xf>
    <xf numFmtId="49" fontId="2" fillId="10" borderId="5" xfId="1" applyNumberFormat="1" applyFont="1" applyFill="1" applyBorder="1" applyAlignment="1">
      <alignment horizontal="left" vertical="top" wrapText="1"/>
    </xf>
    <xf numFmtId="49" fontId="5" fillId="0" borderId="2" xfId="0" applyNumberFormat="1" applyFont="1" applyBorder="1" applyAlignment="1">
      <alignment horizontal="left" vertical="center" wrapText="1"/>
    </xf>
    <xf numFmtId="49" fontId="5" fillId="0" borderId="0" xfId="0" applyNumberFormat="1" applyFont="1"/>
    <xf numFmtId="49" fontId="5" fillId="0" borderId="10" xfId="1" applyNumberFormat="1" applyFont="1" applyBorder="1" applyAlignment="1">
      <alignment horizontal="left" vertical="top" wrapText="1"/>
    </xf>
    <xf numFmtId="0" fontId="5" fillId="0" borderId="9" xfId="0" applyFont="1" applyBorder="1" applyAlignment="1">
      <alignment horizontal="center" vertical="top" wrapText="1"/>
    </xf>
    <xf numFmtId="164" fontId="5" fillId="0" borderId="9" xfId="1" applyNumberFormat="1" applyFont="1" applyBorder="1" applyAlignment="1">
      <alignment horizontal="right" vertical="top" wrapText="1"/>
    </xf>
    <xf numFmtId="49" fontId="5" fillId="0" borderId="4" xfId="1" applyNumberFormat="1" applyFont="1" applyBorder="1" applyAlignment="1">
      <alignment horizontal="left" vertical="top" wrapText="1"/>
    </xf>
    <xf numFmtId="49" fontId="5" fillId="0" borderId="2" xfId="1" applyNumberFormat="1" applyFont="1" applyBorder="1" applyAlignment="1">
      <alignment horizontal="left" vertical="top" wrapText="1"/>
    </xf>
    <xf numFmtId="166" fontId="5" fillId="9" borderId="5" xfId="1" applyNumberFormat="1" applyFont="1" applyFill="1" applyBorder="1" applyAlignment="1">
      <alignment horizontal="center" vertical="top" wrapText="1"/>
    </xf>
    <xf numFmtId="166" fontId="2" fillId="0" borderId="5" xfId="1" applyNumberFormat="1" applyFont="1" applyBorder="1" applyAlignment="1">
      <alignment horizontal="center" vertical="top" wrapText="1"/>
    </xf>
    <xf numFmtId="166" fontId="2" fillId="5" borderId="5" xfId="1" applyNumberFormat="1" applyFont="1" applyFill="1" applyBorder="1" applyAlignment="1">
      <alignment horizontal="center" vertical="top" wrapText="1"/>
    </xf>
    <xf numFmtId="166" fontId="2" fillId="9" borderId="5" xfId="1" applyNumberFormat="1" applyFont="1" applyFill="1" applyBorder="1" applyAlignment="1">
      <alignment horizontal="center" vertical="top" wrapText="1"/>
    </xf>
    <xf numFmtId="166" fontId="5" fillId="5" borderId="5" xfId="1" applyNumberFormat="1" applyFont="1" applyFill="1" applyBorder="1" applyAlignment="1">
      <alignment horizontal="center" vertical="top" wrapText="1"/>
    </xf>
    <xf numFmtId="166" fontId="5" fillId="0" borderId="10" xfId="1" applyNumberFormat="1" applyFont="1" applyBorder="1" applyAlignment="1">
      <alignment horizontal="center" vertical="top" wrapText="1"/>
    </xf>
    <xf numFmtId="166" fontId="5" fillId="0" borderId="2" xfId="1" applyNumberFormat="1" applyFont="1" applyBorder="1" applyAlignment="1">
      <alignment horizontal="center" vertical="top" wrapText="1"/>
    </xf>
    <xf numFmtId="166" fontId="5" fillId="0" borderId="9" xfId="1" applyNumberFormat="1" applyFont="1" applyBorder="1" applyAlignment="1">
      <alignment horizontal="center" vertical="top" wrapText="1"/>
    </xf>
    <xf numFmtId="166" fontId="5" fillId="10" borderId="4" xfId="1" applyNumberFormat="1" applyFont="1" applyFill="1" applyBorder="1" applyAlignment="1">
      <alignment horizontal="center" vertical="top" wrapText="1"/>
    </xf>
    <xf numFmtId="166" fontId="13" fillId="10" borderId="5" xfId="1" applyNumberFormat="1" applyFont="1" applyFill="1" applyBorder="1" applyAlignment="1">
      <alignment horizontal="center" vertical="top" wrapText="1"/>
    </xf>
    <xf numFmtId="166" fontId="2" fillId="9" borderId="15" xfId="0" applyNumberFormat="1" applyFont="1" applyFill="1" applyBorder="1" applyAlignment="1">
      <alignment horizontal="center" vertical="top" wrapText="1"/>
    </xf>
    <xf numFmtId="166" fontId="5" fillId="10" borderId="5" xfId="1" applyNumberFormat="1" applyFont="1" applyFill="1" applyBorder="1" applyAlignment="1">
      <alignment horizontal="center" vertical="top" wrapText="1"/>
    </xf>
    <xf numFmtId="166" fontId="2" fillId="10" borderId="5" xfId="1" applyNumberFormat="1" applyFont="1" applyFill="1" applyBorder="1" applyAlignment="1">
      <alignment horizontal="center" vertical="top" wrapText="1"/>
    </xf>
    <xf numFmtId="166" fontId="5" fillId="0" borderId="2" xfId="0" applyNumberFormat="1" applyFont="1" applyBorder="1" applyAlignment="1">
      <alignment horizontal="center" vertical="center" wrapText="1"/>
    </xf>
    <xf numFmtId="164" fontId="5" fillId="0" borderId="5" xfId="1" applyNumberFormat="1" applyFont="1" applyBorder="1" applyAlignment="1">
      <alignment horizontal="left" vertical="top" wrapText="1"/>
    </xf>
    <xf numFmtId="0" fontId="5" fillId="0" borderId="5" xfId="1" applyNumberFormat="1" applyFont="1" applyBorder="1" applyAlignment="1">
      <alignment horizontal="left" vertical="top" wrapText="1"/>
    </xf>
    <xf numFmtId="164" fontId="5" fillId="5" borderId="5" xfId="1" applyNumberFormat="1" applyFont="1" applyFill="1" applyBorder="1" applyAlignment="1">
      <alignment horizontal="left" vertical="top" wrapText="1"/>
    </xf>
    <xf numFmtId="164" fontId="5" fillId="9" borderId="5" xfId="1" applyNumberFormat="1" applyFont="1" applyFill="1" applyBorder="1" applyAlignment="1">
      <alignment horizontal="left" vertical="top" wrapText="1"/>
    </xf>
    <xf numFmtId="4" fontId="5" fillId="5" borderId="5" xfId="1" applyNumberFormat="1" applyFont="1" applyFill="1" applyBorder="1" applyAlignment="1">
      <alignment horizontal="left" vertical="top" wrapText="1"/>
    </xf>
    <xf numFmtId="164" fontId="5" fillId="0" borderId="10" xfId="1" applyNumberFormat="1" applyFont="1" applyBorder="1" applyAlignment="1">
      <alignment horizontal="left" vertical="top" wrapText="1"/>
    </xf>
    <xf numFmtId="164" fontId="5" fillId="0" borderId="2" xfId="1" applyNumberFormat="1" applyFont="1" applyBorder="1" applyAlignment="1">
      <alignment horizontal="left" vertical="top" wrapText="1"/>
    </xf>
    <xf numFmtId="164" fontId="5" fillId="0" borderId="9" xfId="1" applyNumberFormat="1" applyFont="1" applyBorder="1" applyAlignment="1">
      <alignment horizontal="left" vertical="top" wrapText="1"/>
    </xf>
    <xf numFmtId="0" fontId="5" fillId="0" borderId="2" xfId="0" applyFont="1" applyBorder="1" applyAlignment="1">
      <alignment horizontal="left"/>
    </xf>
    <xf numFmtId="164" fontId="5" fillId="10" borderId="4" xfId="1" applyNumberFormat="1" applyFont="1" applyFill="1" applyBorder="1" applyAlignment="1">
      <alignment horizontal="left" vertical="top" wrapText="1"/>
    </xf>
    <xf numFmtId="164" fontId="13" fillId="10" borderId="5" xfId="1" applyNumberFormat="1" applyFont="1" applyFill="1" applyBorder="1" applyAlignment="1">
      <alignment horizontal="left" vertical="top" wrapText="1"/>
    </xf>
    <xf numFmtId="164" fontId="5" fillId="10" borderId="5" xfId="1" applyNumberFormat="1" applyFont="1" applyFill="1" applyBorder="1" applyAlignment="1">
      <alignment horizontal="left" vertical="top" wrapText="1"/>
    </xf>
    <xf numFmtId="164" fontId="2" fillId="10" borderId="5" xfId="1" applyNumberFormat="1" applyFont="1" applyFill="1" applyBorder="1" applyAlignment="1">
      <alignment horizontal="left" vertical="top" wrapText="1"/>
    </xf>
    <xf numFmtId="4" fontId="5" fillId="0" borderId="2" xfId="0" applyNumberFormat="1" applyFont="1" applyBorder="1" applyAlignment="1">
      <alignment horizontal="left" vertical="center" wrapText="1"/>
    </xf>
    <xf numFmtId="167" fontId="5" fillId="0" borderId="5" xfId="1" applyNumberFormat="1" applyFont="1" applyBorder="1" applyAlignment="1">
      <alignment horizontal="left" vertical="top" wrapText="1"/>
    </xf>
    <xf numFmtId="167" fontId="5" fillId="5" borderId="5" xfId="1" applyNumberFormat="1" applyFont="1" applyFill="1" applyBorder="1" applyAlignment="1">
      <alignment horizontal="left" vertical="top" wrapText="1"/>
    </xf>
    <xf numFmtId="167" fontId="5" fillId="9" borderId="5" xfId="1" applyNumberFormat="1" applyFont="1" applyFill="1" applyBorder="1" applyAlignment="1">
      <alignment horizontal="left" vertical="top" wrapText="1"/>
    </xf>
    <xf numFmtId="49" fontId="2" fillId="2" borderId="2" xfId="0" applyNumberFormat="1" applyFont="1" applyFill="1" applyBorder="1" applyAlignment="1">
      <alignment horizontal="center" vertical="center" wrapText="1"/>
    </xf>
    <xf numFmtId="0" fontId="5" fillId="0" borderId="7" xfId="0" applyFont="1" applyBorder="1" applyAlignment="1">
      <alignment horizontal="center" vertical="top"/>
    </xf>
    <xf numFmtId="3" fontId="2" fillId="2" borderId="2" xfId="0" applyNumberFormat="1" applyFont="1" applyFill="1" applyBorder="1" applyAlignment="1">
      <alignment horizontal="center" vertical="center" wrapText="1"/>
    </xf>
    <xf numFmtId="0" fontId="2" fillId="2" borderId="3" xfId="0" applyFont="1" applyFill="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left" vertical="top" wrapText="1"/>
    </xf>
    <xf numFmtId="0" fontId="4" fillId="0" borderId="11" xfId="0" applyFont="1" applyBorder="1" applyAlignment="1">
      <alignment horizontal="center" vertical="top"/>
    </xf>
    <xf numFmtId="0" fontId="7" fillId="0" borderId="0" xfId="0" applyFont="1" applyAlignment="1">
      <alignment horizontal="center" vertical="center"/>
    </xf>
    <xf numFmtId="3" fontId="2" fillId="2" borderId="2" xfId="0" applyNumberFormat="1" applyFont="1" applyFill="1" applyBorder="1" applyAlignment="1">
      <alignment horizontal="center" vertical="center" wrapText="1"/>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3" fontId="2" fillId="2" borderId="3" xfId="0" applyNumberFormat="1" applyFont="1" applyFill="1" applyBorder="1" applyAlignment="1">
      <alignment horizontal="center" vertical="center" wrapText="1"/>
    </xf>
    <xf numFmtId="0" fontId="2" fillId="4"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5" fillId="0" borderId="0" xfId="0" applyFont="1" applyAlignment="1">
      <alignment horizontal="left" vertical="center"/>
    </xf>
    <xf numFmtId="0" fontId="2" fillId="10" borderId="12" xfId="0" applyFont="1" applyFill="1" applyBorder="1" applyAlignment="1">
      <alignment horizontal="left" vertical="center" wrapText="1"/>
    </xf>
    <xf numFmtId="0" fontId="5" fillId="5" borderId="4"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9" borderId="5" xfId="0" applyFont="1" applyFill="1" applyBorder="1" applyAlignment="1">
      <alignment horizontal="left" vertical="top" wrapText="1"/>
    </xf>
    <xf numFmtId="0" fontId="5" fillId="0" borderId="10" xfId="0" applyFont="1" applyBorder="1" applyAlignment="1">
      <alignment horizontal="left" vertical="top" wrapText="1"/>
    </xf>
    <xf numFmtId="0" fontId="5" fillId="0" borderId="2" xfId="0" applyFont="1" applyBorder="1" applyAlignment="1">
      <alignment horizontal="left" vertical="top" wrapText="1"/>
    </xf>
    <xf numFmtId="0" fontId="5" fillId="0" borderId="9" xfId="0" applyFont="1" applyBorder="1" applyAlignment="1">
      <alignment horizontal="left" vertical="top" wrapText="1"/>
    </xf>
    <xf numFmtId="0" fontId="5" fillId="0" borderId="2" xfId="0" applyFont="1" applyBorder="1" applyAlignment="1">
      <alignment vertical="top"/>
    </xf>
    <xf numFmtId="0" fontId="5" fillId="10" borderId="14" xfId="0" applyFont="1" applyFill="1" applyBorder="1" applyAlignment="1">
      <alignment horizontal="left" vertical="top" wrapText="1"/>
    </xf>
    <xf numFmtId="0" fontId="2" fillId="10" borderId="13" xfId="0" applyFont="1" applyFill="1" applyBorder="1" applyAlignment="1">
      <alignment horizontal="left" vertical="top" wrapText="1"/>
    </xf>
    <xf numFmtId="0" fontId="5" fillId="10" borderId="13" xfId="0" applyFont="1" applyFill="1" applyBorder="1" applyAlignment="1">
      <alignment horizontal="left" vertical="top" wrapText="1"/>
    </xf>
    <xf numFmtId="0" fontId="5" fillId="9" borderId="5" xfId="0" applyFont="1" applyFill="1" applyBorder="1" applyAlignment="1">
      <alignment horizontal="left" vertical="center" wrapText="1"/>
    </xf>
    <xf numFmtId="166" fontId="5" fillId="0" borderId="2" xfId="0" applyNumberFormat="1" applyFont="1" applyBorder="1" applyAlignment="1">
      <alignment horizontal="center"/>
    </xf>
  </cellXfs>
  <cellStyles count="2">
    <cellStyle name="จุลภาค" xfId="1" builtinId="3"/>
    <cellStyle name="ปกติ" xfId="0" builtinId="0"/>
  </cellStyles>
  <dxfs count="0"/>
  <tableStyles count="0" defaultTableStyle="TableStyleMedium9" defaultPivotStyle="PivotStyleLight16"/>
  <colors>
    <mruColors>
      <color rgb="FFB7DEE8"/>
      <color rgb="FFBDE4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381000</xdr:colOff>
      <xdr:row>58</xdr:row>
      <xdr:rowOff>262619</xdr:rowOff>
    </xdr:from>
    <xdr:to>
      <xdr:col>7</xdr:col>
      <xdr:colOff>0</xdr:colOff>
      <xdr:row>64</xdr:row>
      <xdr:rowOff>46265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1571514" y="23187933"/>
          <a:ext cx="3839936" cy="148181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th-TH" sz="1600">
              <a:latin typeface="TH SarabunPSK" pitchFamily="34" charset="-34"/>
              <a:cs typeface="TH SarabunPSK" pitchFamily="34" charset="-34"/>
            </a:rPr>
            <a:t> </a:t>
          </a:r>
        </a:p>
        <a:p>
          <a:pPr algn="ctr"/>
          <a:r>
            <a:rPr lang="th-TH" sz="1600">
              <a:latin typeface="TH SarabunPSK" pitchFamily="34" charset="-34"/>
              <a:cs typeface="TH SarabunPSK" pitchFamily="34" charset="-34"/>
            </a:rPr>
            <a:t>ลงชื่อ</a:t>
          </a:r>
          <a:r>
            <a:rPr lang="en-US" sz="1600">
              <a:latin typeface="TH SarabunPSK" pitchFamily="34" charset="-34"/>
              <a:cs typeface="TH SarabunPSK" pitchFamily="34" charset="-34"/>
            </a:rPr>
            <a:t>   </a:t>
          </a:r>
          <a:r>
            <a:rPr lang="th-TH" sz="1600">
              <a:solidFill>
                <a:schemeClr val="dk1"/>
              </a:solidFill>
              <a:effectLst/>
              <a:latin typeface="TH SarabunPSK" panose="020B0500040200020003" pitchFamily="34" charset="-34"/>
              <a:ea typeface="+mn-ea"/>
              <a:cs typeface="TH SarabunPSK" panose="020B0500040200020003" pitchFamily="34" charset="-34"/>
            </a:rPr>
            <a:t>นางจิรัชยา</a:t>
          </a:r>
          <a:r>
            <a:rPr lang="th-TH" sz="1600" baseline="0">
              <a:solidFill>
                <a:schemeClr val="dk1"/>
              </a:solidFill>
              <a:effectLst/>
              <a:latin typeface="TH SarabunPSK" panose="020B0500040200020003" pitchFamily="34" charset="-34"/>
              <a:ea typeface="+mn-ea"/>
              <a:cs typeface="TH SarabunPSK" panose="020B0500040200020003" pitchFamily="34" charset="-34"/>
            </a:rPr>
            <a:t>  จันทร์โท</a:t>
          </a:r>
          <a:r>
            <a:rPr lang="en-US" sz="1600" baseline="0">
              <a:solidFill>
                <a:schemeClr val="dk1"/>
              </a:solidFill>
              <a:effectLst/>
              <a:latin typeface="TH SarabunPSK" panose="020B0500040200020003" pitchFamily="34" charset="-34"/>
              <a:ea typeface="+mn-ea"/>
              <a:cs typeface="TH SarabunPSK" panose="020B0500040200020003" pitchFamily="34" charset="-34"/>
            </a:rPr>
            <a:t>   </a:t>
          </a:r>
          <a:r>
            <a:rPr lang="th-TH" sz="1600">
              <a:latin typeface="TH SarabunPSK" pitchFamily="34" charset="-34"/>
              <a:cs typeface="TH SarabunPSK" pitchFamily="34" charset="-34"/>
            </a:rPr>
            <a:t>ผู้รายงาน      </a:t>
          </a:r>
        </a:p>
        <a:p>
          <a:pPr algn="ctr"/>
          <a:r>
            <a:rPr lang="th-TH" sz="1600">
              <a:latin typeface="TH SarabunPSK" pitchFamily="34" charset="-34"/>
              <a:cs typeface="TH SarabunPSK" pitchFamily="34" charset="-34"/>
            </a:rPr>
            <a:t>(นางจิรัชยา</a:t>
          </a:r>
          <a:r>
            <a:rPr lang="th-TH" sz="1600" baseline="0">
              <a:latin typeface="TH SarabunPSK" pitchFamily="34" charset="-34"/>
              <a:cs typeface="TH SarabunPSK" pitchFamily="34" charset="-34"/>
            </a:rPr>
            <a:t>  จันทร์โท</a:t>
          </a:r>
          <a:r>
            <a:rPr lang="th-TH" sz="1600">
              <a:latin typeface="TH SarabunPSK" pitchFamily="34" charset="-34"/>
              <a:cs typeface="TH SarabunPSK" pitchFamily="34" charset="-34"/>
            </a:rPr>
            <a:t>)</a:t>
          </a:r>
        </a:p>
        <a:p>
          <a:pPr algn="ctr"/>
          <a:r>
            <a:rPr lang="th-TH" sz="1600">
              <a:latin typeface="TH SarabunPSK" pitchFamily="34" charset="-34"/>
              <a:cs typeface="TH SarabunPSK" pitchFamily="34" charset="-34"/>
            </a:rPr>
            <a:t>โทร. (มือถือ) </a:t>
          </a:r>
          <a:r>
            <a:rPr lang="en-US" sz="1600">
              <a:latin typeface="TH SarabunPSK" pitchFamily="34" charset="-34"/>
              <a:cs typeface="TH SarabunPSK" pitchFamily="34" charset="-34"/>
            </a:rPr>
            <a:t>083-2419509</a:t>
          </a:r>
          <a:endParaRPr lang="th-TH" sz="1600">
            <a:latin typeface="TH SarabunPSK" pitchFamily="34" charset="-34"/>
            <a:cs typeface="TH SarabunPSK" pitchFamily="34" charset="-34"/>
          </a:endParaRPr>
        </a:p>
      </xdr:txBody>
    </xdr:sp>
    <xdr:clientData/>
  </xdr:twoCellAnchor>
  <xdr:twoCellAnchor>
    <xdr:from>
      <xdr:col>6</xdr:col>
      <xdr:colOff>391885</xdr:colOff>
      <xdr:row>64</xdr:row>
      <xdr:rowOff>250365</xdr:rowOff>
    </xdr:from>
    <xdr:to>
      <xdr:col>7</xdr:col>
      <xdr:colOff>0</xdr:colOff>
      <xdr:row>70</xdr:row>
      <xdr:rowOff>235398</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1582399" y="24873851"/>
          <a:ext cx="3858987" cy="1465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th-TH" sz="1600">
              <a:latin typeface="TH SarabunPSK" pitchFamily="34" charset="-34"/>
              <a:cs typeface="TH SarabunPSK" pitchFamily="34" charset="-34"/>
            </a:rPr>
            <a:t>       </a:t>
          </a:r>
        </a:p>
        <a:p>
          <a:pPr algn="ctr"/>
          <a:r>
            <a:rPr lang="th-TH" sz="1600">
              <a:latin typeface="TH SarabunPSK" pitchFamily="34" charset="-34"/>
              <a:cs typeface="TH SarabunPSK" pitchFamily="34" charset="-34"/>
            </a:rPr>
            <a:t>          ลงชื่อ</a:t>
          </a:r>
          <a:r>
            <a:rPr lang="en-US" sz="1600">
              <a:latin typeface="TH SarabunPSK" pitchFamily="34" charset="-34"/>
              <a:cs typeface="TH SarabunPSK" pitchFamily="34" charset="-34"/>
            </a:rPr>
            <a:t> </a:t>
          </a:r>
          <a:r>
            <a:rPr lang="th-TH" sz="1600">
              <a:solidFill>
                <a:schemeClr val="dk1"/>
              </a:solidFill>
              <a:effectLst/>
              <a:latin typeface="TH SarabunPSK" panose="020B0500040200020003" pitchFamily="34" charset="-34"/>
              <a:ea typeface="+mn-ea"/>
              <a:cs typeface="TH SarabunPSK" panose="020B0500040200020003" pitchFamily="34" charset="-34"/>
            </a:rPr>
            <a:t>นายสุริยา  บุตรจินดา</a:t>
          </a:r>
          <a:r>
            <a:rPr lang="en-US" sz="1600">
              <a:solidFill>
                <a:schemeClr val="dk1"/>
              </a:solidFill>
              <a:effectLst/>
              <a:latin typeface="TH SarabunPSK" panose="020B0500040200020003" pitchFamily="34" charset="-34"/>
              <a:ea typeface="+mn-ea"/>
              <a:cs typeface="TH SarabunPSK" panose="020B0500040200020003" pitchFamily="34" charset="-34"/>
            </a:rPr>
            <a:t>  </a:t>
          </a:r>
          <a:r>
            <a:rPr lang="th-TH" sz="1600">
              <a:latin typeface="TH SarabunPSK" pitchFamily="34" charset="-34"/>
              <a:cs typeface="TH SarabunPSK" pitchFamily="34" charset="-34"/>
            </a:rPr>
            <a:t>ผู้รับรองข้อมูล</a:t>
          </a:r>
        </a:p>
        <a:p>
          <a:pPr algn="ctr"/>
          <a:r>
            <a:rPr lang="th-TH" sz="1600">
              <a:latin typeface="TH SarabunPSK" pitchFamily="34" charset="-34"/>
              <a:cs typeface="TH SarabunPSK" pitchFamily="34" charset="-34"/>
            </a:rPr>
            <a:t>(นายสุริยา  บุตรจินดา)</a:t>
          </a:r>
        </a:p>
        <a:p>
          <a:pPr algn="ctr"/>
          <a:r>
            <a:rPr lang="th-TH" sz="1600" b="0">
              <a:solidFill>
                <a:schemeClr val="dk1"/>
              </a:solidFill>
              <a:effectLst/>
              <a:latin typeface="TH SarabunPSK" panose="020B0500040200020003" pitchFamily="34" charset="-34"/>
              <a:ea typeface="+mn-ea"/>
              <a:cs typeface="TH SarabunPSK" panose="020B0500040200020003" pitchFamily="34" charset="-34"/>
            </a:rPr>
            <a:t>หัวหน้าสำนักงาน จังหวัดศรีสะเกษ</a:t>
          </a:r>
          <a:endParaRPr lang="th-TH" sz="1600">
            <a:effectLst/>
            <a:latin typeface="TH SarabunPSK" panose="020B0500040200020003" pitchFamily="34" charset="-34"/>
            <a:cs typeface="TH SarabunPSK" panose="020B0500040200020003" pitchFamily="34" charset="-34"/>
          </a:endParaRPr>
        </a:p>
      </xdr:txBody>
    </xdr:sp>
    <xdr:clientData/>
  </xdr:twoCellAnchor>
  <xdr:twoCellAnchor editAs="oneCell">
    <xdr:from>
      <xdr:col>4</xdr:col>
      <xdr:colOff>0</xdr:colOff>
      <xdr:row>50</xdr:row>
      <xdr:rowOff>0</xdr:rowOff>
    </xdr:from>
    <xdr:to>
      <xdr:col>5</xdr:col>
      <xdr:colOff>1638301</xdr:colOff>
      <xdr:row>51</xdr:row>
      <xdr:rowOff>9525</xdr:rowOff>
    </xdr:to>
    <xdr:pic>
      <xdr:nvPicPr>
        <xdr:cNvPr id="5" name="Picture 4">
          <a:extLst>
            <a:ext uri="{FF2B5EF4-FFF2-40B4-BE49-F238E27FC236}">
              <a16:creationId xmlns:a16="http://schemas.microsoft.com/office/drawing/2014/main" id="{FE664D6A-E9F9-E376-7048-4FB3C6CD5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43675" y="46377225"/>
          <a:ext cx="2952750"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50</xdr:row>
      <xdr:rowOff>0</xdr:rowOff>
    </xdr:from>
    <xdr:ext cx="2952750" cy="2867025"/>
    <xdr:pic>
      <xdr:nvPicPr>
        <xdr:cNvPr id="2" name="Picture 4">
          <a:extLst>
            <a:ext uri="{FF2B5EF4-FFF2-40B4-BE49-F238E27FC236}">
              <a16:creationId xmlns:a16="http://schemas.microsoft.com/office/drawing/2014/main" id="{BF24E67F-9C38-4485-AB11-FE829892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2950" y="46329600"/>
          <a:ext cx="2952750" cy="28670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125"/>
  <sheetViews>
    <sheetView tabSelected="1" view="pageBreakPreview" zoomScale="80" zoomScaleNormal="70" zoomScaleSheetLayoutView="80" workbookViewId="0">
      <selection activeCell="B4" sqref="B4"/>
    </sheetView>
  </sheetViews>
  <sheetFormatPr defaultColWidth="9" defaultRowHeight="18.75"/>
  <cols>
    <col min="1" max="1" width="6" style="8" customWidth="1"/>
    <col min="2" max="2" width="64.42578125" style="63" customWidth="1"/>
    <col min="3" max="3" width="106.7109375" style="8" customWidth="1"/>
    <col min="4" max="4" width="19.28515625" style="8" customWidth="1"/>
    <col min="5" max="5" width="19.7109375" style="10" customWidth="1"/>
    <col min="6" max="6" width="55.42578125" style="117" customWidth="1"/>
    <col min="7" max="7" width="26.7109375" style="8" customWidth="1"/>
    <col min="8" max="16384" width="9" style="8"/>
  </cols>
  <sheetData>
    <row r="1" spans="1:7" ht="23.25">
      <c r="A1" s="162" t="s">
        <v>198</v>
      </c>
      <c r="B1" s="162"/>
      <c r="C1" s="162"/>
      <c r="D1" s="162"/>
      <c r="E1" s="162"/>
      <c r="F1" s="162"/>
      <c r="G1" s="162"/>
    </row>
    <row r="2" spans="1:7" ht="25.5" customHeight="1">
      <c r="A2" s="162" t="s">
        <v>322</v>
      </c>
      <c r="B2" s="162"/>
      <c r="C2" s="162"/>
      <c r="D2" s="162"/>
      <c r="E2" s="162"/>
      <c r="F2" s="162"/>
      <c r="G2" s="162"/>
    </row>
    <row r="3" spans="1:7" ht="14.25" customHeight="1">
      <c r="A3" s="16"/>
      <c r="C3" s="16"/>
      <c r="D3" s="16"/>
      <c r="E3" s="16"/>
      <c r="F3" s="108"/>
      <c r="G3" s="16"/>
    </row>
    <row r="4" spans="1:7" ht="56.25">
      <c r="A4" s="157" t="s">
        <v>327</v>
      </c>
      <c r="B4" s="64" t="s">
        <v>325</v>
      </c>
      <c r="C4" s="156" t="s">
        <v>263</v>
      </c>
      <c r="D4" s="66" t="s">
        <v>200</v>
      </c>
      <c r="E4" s="67" t="s">
        <v>323</v>
      </c>
      <c r="F4" s="154" t="s">
        <v>324</v>
      </c>
      <c r="G4" s="68" t="s">
        <v>326</v>
      </c>
    </row>
    <row r="5" spans="1:7" s="78" customFormat="1">
      <c r="A5" s="72"/>
      <c r="B5" s="175" t="s">
        <v>214</v>
      </c>
      <c r="C5" s="73"/>
      <c r="D5" s="102">
        <v>17023500</v>
      </c>
      <c r="E5" s="73"/>
      <c r="F5" s="109"/>
      <c r="G5" s="91">
        <v>5233215</v>
      </c>
    </row>
    <row r="6" spans="1:7" ht="37.5">
      <c r="A6" s="35"/>
      <c r="B6" s="176" t="s">
        <v>221</v>
      </c>
      <c r="C6" s="71"/>
      <c r="D6" s="37">
        <v>10755600</v>
      </c>
      <c r="E6" s="35"/>
      <c r="F6" s="110"/>
      <c r="G6" s="37">
        <f>SUM(G7:G17)</f>
        <v>4873215</v>
      </c>
    </row>
    <row r="7" spans="1:7" ht="56.25">
      <c r="A7" s="28">
        <v>1</v>
      </c>
      <c r="B7" s="29" t="s">
        <v>217</v>
      </c>
      <c r="C7" s="137" t="s">
        <v>293</v>
      </c>
      <c r="D7" s="79">
        <v>300000</v>
      </c>
      <c r="E7" s="124">
        <v>243621</v>
      </c>
      <c r="F7" s="106" t="s">
        <v>265</v>
      </c>
      <c r="G7" s="80">
        <v>165600</v>
      </c>
    </row>
    <row r="8" spans="1:7" ht="168.75">
      <c r="A8" s="28">
        <v>2</v>
      </c>
      <c r="B8" s="29" t="s">
        <v>218</v>
      </c>
      <c r="C8" s="138" t="s">
        <v>294</v>
      </c>
      <c r="D8" s="79">
        <v>3970000</v>
      </c>
      <c r="E8" s="124">
        <v>243588</v>
      </c>
      <c r="F8" s="106" t="s">
        <v>289</v>
      </c>
      <c r="G8" s="80">
        <v>2596600</v>
      </c>
    </row>
    <row r="9" spans="1:7" ht="56.25">
      <c r="A9" s="28">
        <v>3</v>
      </c>
      <c r="B9" s="29" t="s">
        <v>219</v>
      </c>
      <c r="C9" s="137" t="s">
        <v>295</v>
      </c>
      <c r="D9" s="79">
        <v>1754200</v>
      </c>
      <c r="E9" s="124">
        <v>243588</v>
      </c>
      <c r="F9" s="106" t="s">
        <v>266</v>
      </c>
      <c r="G9" s="80">
        <v>284200</v>
      </c>
    </row>
    <row r="10" spans="1:7" ht="56.25">
      <c r="A10" s="28">
        <v>4</v>
      </c>
      <c r="B10" s="29" t="s">
        <v>222</v>
      </c>
      <c r="C10" s="137" t="s">
        <v>296</v>
      </c>
      <c r="D10" s="79">
        <v>540900</v>
      </c>
      <c r="E10" s="124">
        <v>243588</v>
      </c>
      <c r="F10" s="106" t="s">
        <v>267</v>
      </c>
      <c r="G10" s="80">
        <v>506060</v>
      </c>
    </row>
    <row r="11" spans="1:7" ht="37.5">
      <c r="A11" s="28">
        <v>5</v>
      </c>
      <c r="B11" s="29" t="s">
        <v>297</v>
      </c>
      <c r="C11" s="137" t="s">
        <v>298</v>
      </c>
      <c r="D11" s="79">
        <v>261500</v>
      </c>
      <c r="E11" s="124">
        <v>243588</v>
      </c>
      <c r="F11" s="106" t="s">
        <v>264</v>
      </c>
      <c r="G11" s="80">
        <v>261500</v>
      </c>
    </row>
    <row r="12" spans="1:7" ht="56.25">
      <c r="A12" s="28">
        <v>6</v>
      </c>
      <c r="B12" s="29" t="s">
        <v>248</v>
      </c>
      <c r="C12" s="151" t="s">
        <v>299</v>
      </c>
      <c r="D12" s="79">
        <v>674400</v>
      </c>
      <c r="E12" s="124">
        <v>243621</v>
      </c>
      <c r="F12" s="106" t="s">
        <v>268</v>
      </c>
      <c r="G12" s="80">
        <v>167100</v>
      </c>
    </row>
    <row r="13" spans="1:7" ht="131.25">
      <c r="A13" s="28">
        <v>7</v>
      </c>
      <c r="B13" s="29" t="s">
        <v>223</v>
      </c>
      <c r="C13" s="151" t="s">
        <v>300</v>
      </c>
      <c r="D13" s="79">
        <v>420800</v>
      </c>
      <c r="E13" s="124">
        <v>243621</v>
      </c>
      <c r="F13" s="106" t="s">
        <v>269</v>
      </c>
      <c r="G13" s="80">
        <v>153520</v>
      </c>
    </row>
    <row r="14" spans="1:7" ht="37.5">
      <c r="A14" s="28">
        <v>8</v>
      </c>
      <c r="B14" s="29" t="s">
        <v>249</v>
      </c>
      <c r="C14" s="137" t="s">
        <v>301</v>
      </c>
      <c r="D14" s="79">
        <v>205000</v>
      </c>
      <c r="E14" s="124">
        <v>243588</v>
      </c>
      <c r="F14" s="106" t="s">
        <v>270</v>
      </c>
      <c r="G14" s="80">
        <v>96405</v>
      </c>
    </row>
    <row r="15" spans="1:7" ht="37.5">
      <c r="A15" s="28">
        <v>9</v>
      </c>
      <c r="B15" s="29" t="s">
        <v>250</v>
      </c>
      <c r="C15" s="137" t="s">
        <v>302</v>
      </c>
      <c r="D15" s="79">
        <v>1004000</v>
      </c>
      <c r="E15" s="124">
        <v>243621</v>
      </c>
      <c r="F15" s="106" t="s">
        <v>271</v>
      </c>
      <c r="G15" s="80">
        <v>257000</v>
      </c>
    </row>
    <row r="16" spans="1:7" ht="75">
      <c r="A16" s="28">
        <v>10</v>
      </c>
      <c r="B16" s="29" t="s">
        <v>251</v>
      </c>
      <c r="C16" s="151" t="s">
        <v>303</v>
      </c>
      <c r="D16" s="79">
        <v>750400</v>
      </c>
      <c r="E16" s="124">
        <v>243588</v>
      </c>
      <c r="F16" s="106" t="s">
        <v>272</v>
      </c>
      <c r="G16" s="80">
        <v>240830</v>
      </c>
    </row>
    <row r="17" spans="1:7" s="78" customFormat="1" ht="75">
      <c r="A17" s="38">
        <v>11</v>
      </c>
      <c r="B17" s="177" t="s">
        <v>252</v>
      </c>
      <c r="C17" s="152" t="s">
        <v>304</v>
      </c>
      <c r="D17" s="40">
        <v>874400</v>
      </c>
      <c r="E17" s="125"/>
      <c r="F17" s="111"/>
      <c r="G17" s="105">
        <v>144400</v>
      </c>
    </row>
    <row r="18" spans="1:7" s="78" customFormat="1" ht="37.5">
      <c r="A18" s="81"/>
      <c r="B18" s="178" t="s">
        <v>261</v>
      </c>
      <c r="C18" s="140"/>
      <c r="D18" s="82">
        <v>320000</v>
      </c>
      <c r="E18" s="126">
        <v>243588</v>
      </c>
      <c r="F18" s="107" t="s">
        <v>273</v>
      </c>
      <c r="G18" s="83">
        <v>54000</v>
      </c>
    </row>
    <row r="19" spans="1:7" s="78" customFormat="1" ht="37.5">
      <c r="A19" s="81"/>
      <c r="B19" s="178" t="s">
        <v>262</v>
      </c>
      <c r="C19" s="140"/>
      <c r="D19" s="82">
        <v>320000</v>
      </c>
      <c r="E19" s="126">
        <v>243588</v>
      </c>
      <c r="F19" s="107" t="s">
        <v>274</v>
      </c>
      <c r="G19" s="83"/>
    </row>
    <row r="20" spans="1:7" s="78" customFormat="1" ht="37.5">
      <c r="A20" s="38"/>
      <c r="B20" s="177" t="s">
        <v>243</v>
      </c>
      <c r="C20" s="141"/>
      <c r="D20" s="93">
        <v>477500</v>
      </c>
      <c r="E20" s="125"/>
      <c r="F20" s="112"/>
      <c r="G20" s="92">
        <f>SUM(G21)</f>
        <v>360000</v>
      </c>
    </row>
    <row r="21" spans="1:7" s="78" customFormat="1" ht="37.5">
      <c r="A21" s="81">
        <v>12</v>
      </c>
      <c r="B21" s="178" t="s">
        <v>224</v>
      </c>
      <c r="C21" s="140" t="s">
        <v>305</v>
      </c>
      <c r="D21" s="82">
        <v>477500</v>
      </c>
      <c r="E21" s="126">
        <v>243621</v>
      </c>
      <c r="F21" s="107" t="s">
        <v>275</v>
      </c>
      <c r="G21" s="83">
        <v>360000</v>
      </c>
    </row>
    <row r="22" spans="1:7" s="78" customFormat="1">
      <c r="A22" s="38"/>
      <c r="B22" s="177" t="s">
        <v>225</v>
      </c>
      <c r="C22" s="141"/>
      <c r="D22" s="93">
        <v>5790400</v>
      </c>
      <c r="E22" s="127"/>
      <c r="F22" s="111"/>
      <c r="G22" s="93" t="s">
        <v>258</v>
      </c>
    </row>
    <row r="23" spans="1:7" s="78" customFormat="1" ht="75">
      <c r="A23" s="81">
        <v>13</v>
      </c>
      <c r="B23" s="178" t="s">
        <v>226</v>
      </c>
      <c r="C23" s="140" t="s">
        <v>306</v>
      </c>
      <c r="D23" s="82">
        <v>2055000</v>
      </c>
      <c r="E23" s="123">
        <v>243588</v>
      </c>
      <c r="F23" s="107" t="s">
        <v>276</v>
      </c>
      <c r="G23" s="82"/>
    </row>
    <row r="24" spans="1:7" ht="37.5">
      <c r="A24" s="94">
        <v>14</v>
      </c>
      <c r="B24" s="179" t="s">
        <v>244</v>
      </c>
      <c r="C24" s="142" t="s">
        <v>307</v>
      </c>
      <c r="D24" s="95">
        <v>1895400</v>
      </c>
      <c r="E24" s="128">
        <v>243621</v>
      </c>
      <c r="F24" s="118" t="s">
        <v>274</v>
      </c>
      <c r="G24" s="95"/>
    </row>
    <row r="25" spans="1:7">
      <c r="A25" s="98"/>
      <c r="B25" s="180" t="s">
        <v>277</v>
      </c>
      <c r="C25" s="143"/>
      <c r="D25" s="99">
        <v>1518000</v>
      </c>
      <c r="E25" s="129">
        <v>243621</v>
      </c>
      <c r="F25" s="122" t="s">
        <v>274</v>
      </c>
      <c r="G25" s="99"/>
    </row>
    <row r="26" spans="1:7" ht="56.25">
      <c r="A26" s="119">
        <v>15</v>
      </c>
      <c r="B26" s="181" t="s">
        <v>290</v>
      </c>
      <c r="C26" s="144" t="s">
        <v>308</v>
      </c>
      <c r="D26" s="120">
        <v>1840000</v>
      </c>
      <c r="E26" s="130">
        <v>243621</v>
      </c>
      <c r="F26" s="121" t="s">
        <v>274</v>
      </c>
      <c r="G26" s="120" t="s">
        <v>258</v>
      </c>
    </row>
    <row r="27" spans="1:7">
      <c r="A27" s="98"/>
      <c r="B27" s="182" t="s">
        <v>256</v>
      </c>
      <c r="C27" s="143"/>
      <c r="D27" s="99">
        <v>470000</v>
      </c>
      <c r="E27" s="129">
        <v>243621</v>
      </c>
      <c r="F27" s="106" t="s">
        <v>274</v>
      </c>
      <c r="G27" s="99"/>
    </row>
    <row r="28" spans="1:7">
      <c r="A28" s="98"/>
      <c r="B28" s="182" t="s">
        <v>257</v>
      </c>
      <c r="C28" s="145"/>
      <c r="D28" s="101">
        <v>1370000</v>
      </c>
      <c r="E28" s="187">
        <v>243588</v>
      </c>
      <c r="F28" s="106" t="s">
        <v>274</v>
      </c>
      <c r="G28" s="100"/>
    </row>
    <row r="29" spans="1:7" s="78" customFormat="1" ht="37.5">
      <c r="A29" s="96"/>
      <c r="B29" s="183" t="s">
        <v>215</v>
      </c>
      <c r="C29" s="146"/>
      <c r="D29" s="97">
        <v>12869100</v>
      </c>
      <c r="E29" s="131"/>
      <c r="F29" s="113"/>
      <c r="G29" s="97">
        <v>3553100</v>
      </c>
    </row>
    <row r="30" spans="1:7" s="78" customFormat="1">
      <c r="A30" s="38"/>
      <c r="B30" s="177" t="s">
        <v>227</v>
      </c>
      <c r="C30" s="139"/>
      <c r="D30" s="40">
        <v>9869100</v>
      </c>
      <c r="E30" s="127"/>
      <c r="F30" s="111"/>
      <c r="G30" s="40">
        <f>SUM(G31:G33)</f>
        <v>2053100</v>
      </c>
    </row>
    <row r="31" spans="1:7" s="78" customFormat="1" ht="37.5">
      <c r="A31" s="81">
        <v>16</v>
      </c>
      <c r="B31" s="178" t="s">
        <v>228</v>
      </c>
      <c r="C31" s="140" t="s">
        <v>309</v>
      </c>
      <c r="D31" s="82">
        <v>1013000</v>
      </c>
      <c r="E31" s="123">
        <v>243588</v>
      </c>
      <c r="F31" s="107" t="s">
        <v>275</v>
      </c>
      <c r="G31" s="82">
        <v>397000</v>
      </c>
    </row>
    <row r="32" spans="1:7" s="78" customFormat="1" ht="37.5">
      <c r="A32" s="81">
        <v>17</v>
      </c>
      <c r="B32" s="178" t="s">
        <v>292</v>
      </c>
      <c r="C32" s="140" t="s">
        <v>310</v>
      </c>
      <c r="D32" s="82">
        <v>7970100</v>
      </c>
      <c r="E32" s="123">
        <v>243588</v>
      </c>
      <c r="F32" s="107" t="s">
        <v>278</v>
      </c>
      <c r="G32" s="82">
        <v>770100</v>
      </c>
    </row>
    <row r="33" spans="1:7" s="78" customFormat="1" ht="37.5">
      <c r="A33" s="81">
        <v>18</v>
      </c>
      <c r="B33" s="178" t="s">
        <v>229</v>
      </c>
      <c r="C33" s="140" t="s">
        <v>311</v>
      </c>
      <c r="D33" s="82">
        <v>886000</v>
      </c>
      <c r="E33" s="123">
        <v>243621</v>
      </c>
      <c r="F33" s="106" t="s">
        <v>264</v>
      </c>
      <c r="G33" s="82">
        <v>886000</v>
      </c>
    </row>
    <row r="34" spans="1:7" s="78" customFormat="1">
      <c r="A34" s="38"/>
      <c r="B34" s="177" t="s">
        <v>230</v>
      </c>
      <c r="C34" s="139"/>
      <c r="D34" s="40">
        <v>1000000</v>
      </c>
      <c r="E34" s="127"/>
      <c r="F34" s="111"/>
      <c r="G34" s="40" t="s">
        <v>258</v>
      </c>
    </row>
    <row r="35" spans="1:7" s="78" customFormat="1" ht="56.25">
      <c r="A35" s="81">
        <v>19</v>
      </c>
      <c r="B35" s="178" t="s">
        <v>245</v>
      </c>
      <c r="C35" s="140" t="s">
        <v>312</v>
      </c>
      <c r="D35" s="82">
        <v>1000000</v>
      </c>
      <c r="E35" s="123">
        <v>243621</v>
      </c>
      <c r="F35" s="107" t="s">
        <v>274</v>
      </c>
      <c r="G35" s="82"/>
    </row>
    <row r="36" spans="1:7" s="78" customFormat="1">
      <c r="A36" s="38"/>
      <c r="B36" s="177" t="s">
        <v>231</v>
      </c>
      <c r="C36" s="139"/>
      <c r="D36" s="40">
        <v>2000000</v>
      </c>
      <c r="E36" s="127"/>
      <c r="F36" s="111"/>
      <c r="G36" s="40">
        <v>1500000</v>
      </c>
    </row>
    <row r="37" spans="1:7" s="78" customFormat="1">
      <c r="A37" s="81">
        <v>20</v>
      </c>
      <c r="B37" s="178" t="s">
        <v>232</v>
      </c>
      <c r="C37" s="140" t="s">
        <v>313</v>
      </c>
      <c r="D37" s="82">
        <v>500000</v>
      </c>
      <c r="E37" s="123">
        <v>243588</v>
      </c>
      <c r="F37" s="107" t="s">
        <v>274</v>
      </c>
      <c r="G37" s="82"/>
    </row>
    <row r="38" spans="1:7" s="78" customFormat="1" ht="37.5">
      <c r="A38" s="81">
        <v>21</v>
      </c>
      <c r="B38" s="178" t="s">
        <v>233</v>
      </c>
      <c r="C38" s="140" t="s">
        <v>314</v>
      </c>
      <c r="D38" s="82">
        <v>1500000</v>
      </c>
      <c r="E38" s="123">
        <v>243588</v>
      </c>
      <c r="F38" s="107" t="s">
        <v>264</v>
      </c>
      <c r="G38" s="82">
        <v>1500000</v>
      </c>
    </row>
    <row r="39" spans="1:7" s="87" customFormat="1">
      <c r="A39" s="86"/>
      <c r="B39" s="184" t="s">
        <v>246</v>
      </c>
      <c r="C39" s="147"/>
      <c r="D39" s="85">
        <v>4603000</v>
      </c>
      <c r="E39" s="132"/>
      <c r="F39" s="114"/>
      <c r="G39" s="85">
        <v>3380100</v>
      </c>
    </row>
    <row r="40" spans="1:7" s="78" customFormat="1">
      <c r="A40" s="38"/>
      <c r="B40" s="177" t="s">
        <v>234</v>
      </c>
      <c r="C40" s="139"/>
      <c r="D40" s="40">
        <v>4300000</v>
      </c>
      <c r="E40" s="127"/>
      <c r="F40" s="111"/>
      <c r="G40" s="40">
        <f>SUM(G41:G43)</f>
        <v>3077100</v>
      </c>
    </row>
    <row r="41" spans="1:7" s="78" customFormat="1" ht="112.5">
      <c r="A41" s="81">
        <v>22</v>
      </c>
      <c r="B41" s="178" t="s">
        <v>235</v>
      </c>
      <c r="C41" s="153" t="s">
        <v>315</v>
      </c>
      <c r="D41" s="82">
        <v>460000</v>
      </c>
      <c r="E41" s="123">
        <v>243621</v>
      </c>
      <c r="F41" s="107" t="s">
        <v>279</v>
      </c>
      <c r="G41" s="82">
        <v>451500</v>
      </c>
    </row>
    <row r="42" spans="1:7" s="78" customFormat="1" ht="131.25">
      <c r="A42" s="81">
        <v>23</v>
      </c>
      <c r="B42" s="178" t="s">
        <v>236</v>
      </c>
      <c r="C42" s="153" t="s">
        <v>316</v>
      </c>
      <c r="D42" s="82">
        <v>2840000</v>
      </c>
      <c r="E42" s="133">
        <v>243925</v>
      </c>
      <c r="F42" s="107" t="s">
        <v>280</v>
      </c>
      <c r="G42" s="82">
        <v>1810600</v>
      </c>
    </row>
    <row r="43" spans="1:7" s="78" customFormat="1" ht="56.25">
      <c r="A43" s="81">
        <v>24</v>
      </c>
      <c r="B43" s="178" t="s">
        <v>291</v>
      </c>
      <c r="C43" s="140" t="s">
        <v>317</v>
      </c>
      <c r="D43" s="82">
        <v>1000000</v>
      </c>
      <c r="E43" s="133">
        <v>243621</v>
      </c>
      <c r="F43" s="107" t="s">
        <v>281</v>
      </c>
      <c r="G43" s="82">
        <v>815000</v>
      </c>
    </row>
    <row r="44" spans="1:7" s="78" customFormat="1" ht="37.5">
      <c r="A44" s="38"/>
      <c r="B44" s="39" t="s">
        <v>237</v>
      </c>
      <c r="C44" s="139"/>
      <c r="D44" s="40">
        <v>303000</v>
      </c>
      <c r="E44" s="127"/>
      <c r="F44" s="111"/>
      <c r="G44" s="40">
        <v>303000</v>
      </c>
    </row>
    <row r="45" spans="1:7" s="78" customFormat="1" ht="37.5">
      <c r="A45" s="81">
        <v>25</v>
      </c>
      <c r="B45" s="178" t="s">
        <v>253</v>
      </c>
      <c r="C45" s="140" t="s">
        <v>318</v>
      </c>
      <c r="D45" s="82">
        <v>303000</v>
      </c>
      <c r="E45" s="123" t="s">
        <v>287</v>
      </c>
      <c r="F45" s="107" t="s">
        <v>264</v>
      </c>
      <c r="G45" s="82">
        <v>303000</v>
      </c>
    </row>
    <row r="46" spans="1:7" s="78" customFormat="1" ht="37.5">
      <c r="A46" s="84"/>
      <c r="B46" s="185" t="s">
        <v>216</v>
      </c>
      <c r="C46" s="148"/>
      <c r="D46" s="85">
        <v>1247500</v>
      </c>
      <c r="E46" s="134"/>
      <c r="F46" s="113"/>
      <c r="G46" s="85">
        <v>100160</v>
      </c>
    </row>
    <row r="47" spans="1:7" s="78" customFormat="1">
      <c r="A47" s="38"/>
      <c r="B47" s="177" t="s">
        <v>238</v>
      </c>
      <c r="C47" s="139"/>
      <c r="D47" s="40">
        <v>1247500</v>
      </c>
      <c r="E47" s="127"/>
      <c r="F47" s="111"/>
      <c r="G47" s="40">
        <v>100160</v>
      </c>
    </row>
    <row r="48" spans="1:7" s="78" customFormat="1" ht="37.5">
      <c r="A48" s="81">
        <v>26</v>
      </c>
      <c r="B48" s="186" t="s">
        <v>247</v>
      </c>
      <c r="C48" s="140" t="s">
        <v>319</v>
      </c>
      <c r="D48" s="82">
        <v>1247500</v>
      </c>
      <c r="E48" s="123">
        <v>243621</v>
      </c>
      <c r="F48" s="107" t="s">
        <v>282</v>
      </c>
      <c r="G48" s="82">
        <v>100160</v>
      </c>
    </row>
    <row r="49" spans="1:7" s="78" customFormat="1">
      <c r="A49" s="88"/>
      <c r="B49" s="184" t="s">
        <v>254</v>
      </c>
      <c r="C49" s="149"/>
      <c r="D49" s="89">
        <v>6307000</v>
      </c>
      <c r="E49" s="135"/>
      <c r="F49" s="115"/>
      <c r="G49" s="89">
        <v>4303320</v>
      </c>
    </row>
    <row r="50" spans="1:7" s="78" customFormat="1">
      <c r="A50" s="38"/>
      <c r="B50" s="177" t="s">
        <v>239</v>
      </c>
      <c r="C50" s="139"/>
      <c r="D50" s="40">
        <v>4022000</v>
      </c>
      <c r="E50" s="127"/>
      <c r="F50" s="111"/>
      <c r="G50" s="40">
        <v>2338320</v>
      </c>
    </row>
    <row r="51" spans="1:7" s="78" customFormat="1" ht="225" customHeight="1">
      <c r="A51" s="81">
        <v>27</v>
      </c>
      <c r="B51" s="178" t="s">
        <v>240</v>
      </c>
      <c r="C51" s="140"/>
      <c r="D51" s="82">
        <v>3672000</v>
      </c>
      <c r="E51" s="123">
        <v>24441</v>
      </c>
      <c r="F51" s="107" t="s">
        <v>283</v>
      </c>
      <c r="G51" s="82">
        <v>2133120</v>
      </c>
    </row>
    <row r="52" spans="1:7" s="78" customFormat="1" ht="37.5">
      <c r="A52" s="81">
        <v>28</v>
      </c>
      <c r="B52" s="178" t="s">
        <v>241</v>
      </c>
      <c r="C52" s="140" t="s">
        <v>320</v>
      </c>
      <c r="D52" s="82">
        <v>350000</v>
      </c>
      <c r="E52" s="123" t="s">
        <v>287</v>
      </c>
      <c r="F52" s="107" t="s">
        <v>284</v>
      </c>
      <c r="G52" s="82">
        <v>205200</v>
      </c>
    </row>
    <row r="53" spans="1:7" s="78" customFormat="1">
      <c r="A53" s="38"/>
      <c r="B53" s="39" t="s">
        <v>242</v>
      </c>
      <c r="C53" s="139"/>
      <c r="D53" s="40">
        <v>2285000</v>
      </c>
      <c r="E53" s="127"/>
      <c r="F53" s="111"/>
      <c r="G53" s="40">
        <v>1965000</v>
      </c>
    </row>
    <row r="54" spans="1:7" s="78" customFormat="1" ht="37.5">
      <c r="A54" s="81">
        <v>29</v>
      </c>
      <c r="B54" s="178" t="s">
        <v>255</v>
      </c>
      <c r="C54" s="140" t="s">
        <v>321</v>
      </c>
      <c r="D54" s="82">
        <v>2285000</v>
      </c>
      <c r="E54" s="123">
        <v>243588</v>
      </c>
      <c r="F54" s="107" t="s">
        <v>285</v>
      </c>
      <c r="G54" s="82">
        <v>1965000</v>
      </c>
    </row>
    <row r="55" spans="1:7" s="78" customFormat="1" ht="37.5">
      <c r="A55" s="81"/>
      <c r="B55" s="178" t="s">
        <v>260</v>
      </c>
      <c r="C55" s="140"/>
      <c r="D55" s="82">
        <v>195000</v>
      </c>
      <c r="E55" s="123" t="s">
        <v>286</v>
      </c>
      <c r="F55" s="107" t="s">
        <v>264</v>
      </c>
      <c r="G55" s="82">
        <v>195000</v>
      </c>
    </row>
    <row r="56" spans="1:7" s="78" customFormat="1" ht="37.5">
      <c r="A56" s="81"/>
      <c r="B56" s="178" t="s">
        <v>259</v>
      </c>
      <c r="C56" s="140"/>
      <c r="D56" s="82">
        <v>2090000</v>
      </c>
      <c r="E56" s="123" t="s">
        <v>287</v>
      </c>
      <c r="F56" s="107" t="s">
        <v>274</v>
      </c>
      <c r="G56" s="82">
        <v>1770000</v>
      </c>
    </row>
    <row r="57" spans="1:7" s="103" customFormat="1" ht="37.5">
      <c r="A57" s="38">
        <v>30</v>
      </c>
      <c r="B57" s="39" t="s">
        <v>220</v>
      </c>
      <c r="C57" s="139"/>
      <c r="D57" s="40">
        <v>8000000</v>
      </c>
      <c r="E57" s="127"/>
      <c r="F57" s="111" t="s">
        <v>288</v>
      </c>
      <c r="G57" s="40">
        <v>2294379</v>
      </c>
    </row>
    <row r="58" spans="1:7">
      <c r="A58" s="158" t="s">
        <v>17</v>
      </c>
      <c r="B58" s="159"/>
      <c r="C58" s="150"/>
      <c r="D58" s="104">
        <f>SUM(D6,D20,D22,D30,D34,D36,D40,D44,D47,D50,D53,D57)</f>
        <v>50050100</v>
      </c>
      <c r="E58" s="136"/>
      <c r="F58" s="116"/>
      <c r="G58" s="104">
        <f>SUM(G6,G20,G22,G30,G34,G36,G40,G44,G47,G50,G53,G57)</f>
        <v>18864274</v>
      </c>
    </row>
    <row r="59" spans="1:7" ht="22.5" customHeight="1">
      <c r="B59" s="74"/>
    </row>
    <row r="60" spans="1:7" ht="22.5" customHeight="1">
      <c r="B60" s="74"/>
      <c r="C60" s="74"/>
      <c r="D60" s="161"/>
      <c r="E60" s="161"/>
    </row>
    <row r="61" spans="1:7" ht="22.5" customHeight="1">
      <c r="B61" s="74"/>
      <c r="C61" s="74"/>
      <c r="D61" s="155" t="s">
        <v>209</v>
      </c>
      <c r="E61" s="155" t="s">
        <v>201</v>
      </c>
    </row>
    <row r="62" spans="1:7" ht="22.5" customHeight="1">
      <c r="B62" s="74"/>
      <c r="C62" s="69"/>
      <c r="D62" s="69" t="s">
        <v>199</v>
      </c>
      <c r="E62" s="69" t="s">
        <v>199</v>
      </c>
    </row>
    <row r="63" spans="1:7" ht="22.5" customHeight="1">
      <c r="B63" s="74"/>
      <c r="C63" s="90"/>
      <c r="D63" s="90">
        <v>30</v>
      </c>
      <c r="E63" s="90">
        <v>0</v>
      </c>
    </row>
    <row r="64" spans="1:7" ht="22.5" customHeight="1">
      <c r="B64" s="74"/>
      <c r="C64" s="90"/>
      <c r="D64" s="90"/>
      <c r="E64" s="90">
        <v>0</v>
      </c>
    </row>
    <row r="65" spans="1:7" ht="22.5" customHeight="1">
      <c r="B65" s="74"/>
      <c r="C65" s="90"/>
      <c r="D65" s="90">
        <f>SUM(D63:D64)</f>
        <v>30</v>
      </c>
      <c r="E65" s="90">
        <f t="shared" ref="E65" si="0">SUM(E63:E64)</f>
        <v>0</v>
      </c>
    </row>
    <row r="66" spans="1:7" ht="19.149999999999999" customHeight="1">
      <c r="B66" s="74" t="s">
        <v>15</v>
      </c>
    </row>
    <row r="67" spans="1:7" ht="19.149999999999999" customHeight="1">
      <c r="A67" s="70">
        <v>1</v>
      </c>
      <c r="B67" s="75" t="s">
        <v>202</v>
      </c>
    </row>
    <row r="68" spans="1:7" ht="19.149999999999999" customHeight="1">
      <c r="A68" s="70">
        <v>2</v>
      </c>
      <c r="B68" s="75" t="s">
        <v>164</v>
      </c>
    </row>
    <row r="69" spans="1:7" ht="19.149999999999999" customHeight="1">
      <c r="A69" s="70"/>
      <c r="B69" s="63" t="s">
        <v>176</v>
      </c>
    </row>
    <row r="70" spans="1:7" ht="19.149999999999999" customHeight="1">
      <c r="A70" s="70"/>
      <c r="B70" s="63" t="s">
        <v>196</v>
      </c>
    </row>
    <row r="71" spans="1:7" ht="19.149999999999999" customHeight="1">
      <c r="A71" s="70"/>
      <c r="B71" s="63" t="s">
        <v>177</v>
      </c>
    </row>
    <row r="72" spans="1:7" ht="19.149999999999999" customHeight="1">
      <c r="A72" s="70"/>
      <c r="B72" s="63" t="s">
        <v>203</v>
      </c>
    </row>
    <row r="73" spans="1:7" ht="19.149999999999999" customHeight="1">
      <c r="A73" s="70"/>
      <c r="B73" s="63" t="s">
        <v>204</v>
      </c>
    </row>
    <row r="74" spans="1:7" ht="19.149999999999999" customHeight="1">
      <c r="A74" s="70">
        <v>3</v>
      </c>
      <c r="B74" s="75" t="s">
        <v>168</v>
      </c>
      <c r="E74" s="65" t="s">
        <v>210</v>
      </c>
    </row>
    <row r="75" spans="1:7" ht="19.149999999999999" customHeight="1">
      <c r="A75" s="11"/>
      <c r="B75" s="76" t="s">
        <v>169</v>
      </c>
      <c r="E75" s="65" t="s">
        <v>211</v>
      </c>
    </row>
    <row r="76" spans="1:7" ht="19.149999999999999" customHeight="1">
      <c r="A76" s="11"/>
      <c r="B76" s="63" t="s">
        <v>165</v>
      </c>
      <c r="E76" s="160" t="s">
        <v>197</v>
      </c>
      <c r="F76" s="160"/>
      <c r="G76" s="160"/>
    </row>
    <row r="77" spans="1:7" ht="19.149999999999999" customHeight="1">
      <c r="A77" s="11"/>
      <c r="B77" s="63" t="s">
        <v>166</v>
      </c>
      <c r="E77" s="8" t="s">
        <v>213</v>
      </c>
    </row>
    <row r="78" spans="1:7" ht="19.149999999999999" customHeight="1">
      <c r="A78" s="11"/>
      <c r="B78" s="63" t="s">
        <v>167</v>
      </c>
      <c r="E78" s="8"/>
    </row>
    <row r="79" spans="1:7" ht="19.149999999999999" customHeight="1">
      <c r="A79" s="11"/>
      <c r="B79" s="63" t="s">
        <v>178</v>
      </c>
    </row>
    <row r="80" spans="1:7" ht="19.149999999999999" customHeight="1">
      <c r="A80" s="11"/>
      <c r="B80" s="63" t="s">
        <v>181</v>
      </c>
    </row>
    <row r="81" spans="1:2" ht="19.149999999999999" customHeight="1">
      <c r="A81" s="11"/>
      <c r="B81" s="75" t="s">
        <v>212</v>
      </c>
    </row>
    <row r="82" spans="1:2" ht="19.149999999999999" customHeight="1">
      <c r="A82" s="11"/>
      <c r="B82" s="76" t="s">
        <v>170</v>
      </c>
    </row>
    <row r="83" spans="1:2" ht="19.149999999999999" customHeight="1">
      <c r="A83" s="11"/>
      <c r="B83" s="63" t="s">
        <v>165</v>
      </c>
    </row>
    <row r="84" spans="1:2" ht="19.149999999999999" customHeight="1">
      <c r="A84" s="11"/>
      <c r="B84" s="63" t="s">
        <v>178</v>
      </c>
    </row>
    <row r="85" spans="1:2" ht="19.149999999999999" customHeight="1">
      <c r="A85" s="11"/>
      <c r="B85" s="63" t="s">
        <v>182</v>
      </c>
    </row>
    <row r="86" spans="1:2" ht="19.149999999999999" customHeight="1">
      <c r="A86" s="11"/>
      <c r="B86" s="63" t="s">
        <v>183</v>
      </c>
    </row>
    <row r="87" spans="1:2" ht="19.149999999999999" customHeight="1">
      <c r="A87" s="11"/>
      <c r="B87" s="63" t="s">
        <v>184</v>
      </c>
    </row>
    <row r="88" spans="1:2" ht="19.149999999999999" customHeight="1">
      <c r="A88" s="11"/>
      <c r="B88" s="63" t="s">
        <v>185</v>
      </c>
    </row>
    <row r="89" spans="1:2" ht="19.149999999999999" customHeight="1">
      <c r="A89" s="11"/>
      <c r="B89" s="63" t="s">
        <v>186</v>
      </c>
    </row>
    <row r="90" spans="1:2" ht="19.149999999999999" customHeight="1">
      <c r="A90" s="11"/>
      <c r="B90" s="63" t="s">
        <v>187</v>
      </c>
    </row>
    <row r="91" spans="1:2" ht="19.149999999999999" customHeight="1">
      <c r="A91" s="11"/>
      <c r="B91" s="63" t="s">
        <v>188</v>
      </c>
    </row>
    <row r="92" spans="1:2" ht="19.149999999999999" customHeight="1">
      <c r="A92" s="11"/>
      <c r="B92" s="63" t="s">
        <v>189</v>
      </c>
    </row>
    <row r="93" spans="1:2" ht="19.149999999999999" customHeight="1">
      <c r="A93" s="11"/>
      <c r="B93" s="63" t="s">
        <v>190</v>
      </c>
    </row>
    <row r="94" spans="1:2" ht="19.149999999999999" customHeight="1">
      <c r="A94" s="11"/>
      <c r="B94" s="63" t="s">
        <v>206</v>
      </c>
    </row>
    <row r="95" spans="1:2" ht="19.149999999999999" customHeight="1">
      <c r="A95" s="11"/>
      <c r="B95" s="63" t="s">
        <v>205</v>
      </c>
    </row>
    <row r="96" spans="1:2" ht="19.149999999999999" customHeight="1">
      <c r="A96" s="11"/>
      <c r="B96" s="63" t="s">
        <v>191</v>
      </c>
    </row>
    <row r="97" spans="1:2" ht="19.149999999999999" customHeight="1">
      <c r="A97" s="11"/>
      <c r="B97" s="75" t="s">
        <v>207</v>
      </c>
    </row>
    <row r="98" spans="1:2" ht="19.149999999999999" customHeight="1">
      <c r="A98" s="11"/>
      <c r="B98" s="76" t="s">
        <v>175</v>
      </c>
    </row>
    <row r="99" spans="1:2" ht="19.149999999999999" customHeight="1">
      <c r="A99" s="11"/>
      <c r="B99" s="75" t="s">
        <v>208</v>
      </c>
    </row>
    <row r="100" spans="1:2" ht="19.149999999999999" customHeight="1">
      <c r="A100" s="11"/>
      <c r="B100" s="63" t="s">
        <v>171</v>
      </c>
    </row>
    <row r="101" spans="1:2" ht="19.149999999999999" customHeight="1">
      <c r="A101" s="11"/>
      <c r="B101" s="63" t="s">
        <v>172</v>
      </c>
    </row>
    <row r="102" spans="1:2" ht="19.149999999999999" customHeight="1">
      <c r="A102" s="11"/>
      <c r="B102" s="63" t="s">
        <v>173</v>
      </c>
    </row>
    <row r="103" spans="1:2" ht="19.149999999999999" customHeight="1">
      <c r="A103" s="11"/>
      <c r="B103" s="63" t="s">
        <v>179</v>
      </c>
    </row>
    <row r="104" spans="1:2" ht="19.149999999999999" customHeight="1">
      <c r="A104" s="11"/>
      <c r="B104" s="63" t="s">
        <v>192</v>
      </c>
    </row>
    <row r="105" spans="1:2" ht="19.149999999999999" customHeight="1">
      <c r="A105" s="11"/>
      <c r="B105" s="63" t="s">
        <v>174</v>
      </c>
    </row>
    <row r="106" spans="1:2" ht="19.149999999999999" customHeight="1">
      <c r="A106" s="11"/>
      <c r="B106" s="63" t="s">
        <v>193</v>
      </c>
    </row>
    <row r="107" spans="1:2" ht="19.149999999999999" customHeight="1">
      <c r="A107" s="11"/>
      <c r="B107" s="63" t="s">
        <v>194</v>
      </c>
    </row>
    <row r="108" spans="1:2" ht="19.149999999999999" customHeight="1">
      <c r="A108" s="11"/>
      <c r="B108" s="63" t="s">
        <v>195</v>
      </c>
    </row>
    <row r="109" spans="1:2" ht="19.149999999999999" customHeight="1">
      <c r="A109" s="11"/>
      <c r="B109" s="75" t="s">
        <v>180</v>
      </c>
    </row>
    <row r="110" spans="1:2" ht="19.149999999999999" customHeight="1">
      <c r="A110" s="11"/>
      <c r="B110" s="75"/>
    </row>
    <row r="111" spans="1:2" ht="19.149999999999999" customHeight="1">
      <c r="A111" s="11"/>
      <c r="B111" s="77"/>
    </row>
    <row r="112" spans="1:2" ht="19.149999999999999" customHeight="1">
      <c r="A112" s="10"/>
    </row>
    <row r="113" spans="1:1">
      <c r="A113" s="10"/>
    </row>
    <row r="114" spans="1:1">
      <c r="A114" s="10"/>
    </row>
    <row r="115" spans="1:1">
      <c r="A115" s="10"/>
    </row>
    <row r="116" spans="1:1">
      <c r="A116" s="10"/>
    </row>
    <row r="117" spans="1:1">
      <c r="A117" s="10"/>
    </row>
    <row r="118" spans="1:1">
      <c r="A118" s="10"/>
    </row>
    <row r="119" spans="1:1">
      <c r="A119" s="10"/>
    </row>
    <row r="120" spans="1:1">
      <c r="A120" s="10"/>
    </row>
    <row r="121" spans="1:1">
      <c r="A121" s="10"/>
    </row>
    <row r="122" spans="1:1">
      <c r="A122" s="10"/>
    </row>
    <row r="123" spans="1:1">
      <c r="A123" s="10"/>
    </row>
    <row r="124" spans="1:1">
      <c r="A124" s="10"/>
    </row>
    <row r="125" spans="1:1">
      <c r="A125" s="10"/>
    </row>
  </sheetData>
  <mergeCells count="5">
    <mergeCell ref="A1:G1"/>
    <mergeCell ref="A2:G2"/>
    <mergeCell ref="A58:B58"/>
    <mergeCell ref="E76:G76"/>
    <mergeCell ref="D60:E60"/>
  </mergeCells>
  <printOptions horizontalCentered="1"/>
  <pageMargins left="0.25" right="0.25" top="0.42" bottom="0.3" header="0.3" footer="0.3"/>
  <pageSetup paperSize="9" scale="48" fitToHeight="0" orientation="landscape" r:id="rId1"/>
  <headerFooter scaleWithDoc="0" alignWithMargins="0"/>
  <rowBreaks count="5" manualBreakCount="5">
    <brk id="18" max="13" man="1"/>
    <brk id="36" max="13" man="1"/>
    <brk id="50" max="13" man="1"/>
    <brk id="57" max="16383" man="1"/>
    <brk id="104"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19"/>
  <sheetViews>
    <sheetView topLeftCell="A91" zoomScale="60" zoomScaleNormal="60" workbookViewId="0">
      <selection activeCell="M6" sqref="M6"/>
    </sheetView>
  </sheetViews>
  <sheetFormatPr defaultColWidth="9" defaultRowHeight="18.75"/>
  <cols>
    <col min="1" max="1" width="4.140625" style="5" customWidth="1"/>
    <col min="2" max="2" width="28.7109375" style="5" customWidth="1"/>
    <col min="3" max="3" width="9.140625" style="5" customWidth="1"/>
    <col min="4" max="4" width="11.140625" style="5" customWidth="1"/>
    <col min="5" max="5" width="13" style="5" customWidth="1"/>
    <col min="6" max="6" width="12.140625" style="5" customWidth="1"/>
    <col min="7" max="7" width="10.7109375" style="6" customWidth="1"/>
    <col min="8" max="8" width="7.5703125" style="6" customWidth="1"/>
    <col min="9" max="9" width="12.5703125" style="5" customWidth="1"/>
    <col min="10" max="10" width="10.140625" style="6" customWidth="1"/>
    <col min="11" max="11" width="11.140625" style="5" customWidth="1"/>
    <col min="12" max="12" width="22.140625" style="5" customWidth="1"/>
    <col min="13" max="23" width="10.140625" style="5" customWidth="1"/>
    <col min="24" max="24" width="10" style="5" customWidth="1"/>
    <col min="25" max="25" width="13.7109375" style="5" customWidth="1"/>
    <col min="26" max="16384" width="9" style="5"/>
  </cols>
  <sheetData>
    <row r="1" spans="1:25" ht="23.25">
      <c r="A1" s="162" t="s">
        <v>19</v>
      </c>
      <c r="B1" s="162"/>
      <c r="C1" s="162"/>
      <c r="D1" s="162"/>
      <c r="E1" s="162"/>
      <c r="F1" s="162"/>
      <c r="G1" s="162"/>
      <c r="H1" s="162"/>
      <c r="I1" s="162"/>
      <c r="J1" s="162"/>
      <c r="K1" s="162"/>
      <c r="L1" s="162"/>
      <c r="M1" s="162"/>
      <c r="N1" s="162"/>
      <c r="O1" s="162"/>
      <c r="P1" s="162"/>
      <c r="Q1" s="162"/>
      <c r="R1" s="162"/>
      <c r="S1" s="162"/>
      <c r="T1" s="162"/>
      <c r="U1" s="162"/>
      <c r="V1" s="162"/>
      <c r="W1" s="162"/>
      <c r="X1" s="162"/>
    </row>
    <row r="2" spans="1:25" ht="23.25">
      <c r="A2" s="162" t="s">
        <v>23</v>
      </c>
      <c r="B2" s="162"/>
      <c r="C2" s="162"/>
      <c r="D2" s="162"/>
      <c r="E2" s="162"/>
      <c r="F2" s="162"/>
      <c r="G2" s="162"/>
      <c r="H2" s="162"/>
      <c r="I2" s="162"/>
      <c r="J2" s="162"/>
      <c r="K2" s="162"/>
      <c r="L2" s="162"/>
      <c r="M2" s="162"/>
      <c r="N2" s="162"/>
      <c r="O2" s="162"/>
      <c r="P2" s="162"/>
      <c r="Q2" s="162"/>
      <c r="R2" s="162"/>
      <c r="S2" s="162"/>
      <c r="T2" s="162"/>
      <c r="U2" s="162"/>
      <c r="V2" s="162"/>
      <c r="W2" s="162"/>
      <c r="X2" s="162"/>
    </row>
    <row r="3" spans="1:25" ht="18" customHeight="1">
      <c r="A3" s="162" t="s">
        <v>153</v>
      </c>
      <c r="B3" s="162"/>
      <c r="C3" s="162"/>
      <c r="D3" s="162"/>
      <c r="E3" s="162"/>
      <c r="F3" s="162"/>
      <c r="G3" s="162"/>
      <c r="H3" s="162"/>
      <c r="I3" s="162"/>
      <c r="J3" s="162"/>
      <c r="K3" s="162"/>
      <c r="L3" s="162"/>
      <c r="M3" s="162"/>
      <c r="N3" s="162"/>
      <c r="O3" s="162"/>
      <c r="P3" s="162"/>
      <c r="Q3" s="162"/>
      <c r="R3" s="162"/>
      <c r="S3" s="162"/>
      <c r="T3" s="162"/>
      <c r="U3" s="162"/>
      <c r="V3" s="162"/>
      <c r="W3" s="162"/>
      <c r="X3" s="162"/>
    </row>
    <row r="4" spans="1:25" ht="14.25" customHeight="1">
      <c r="A4" s="16"/>
      <c r="B4" s="16"/>
      <c r="C4" s="16"/>
      <c r="D4" s="16"/>
      <c r="E4" s="16"/>
      <c r="F4" s="16"/>
      <c r="G4" s="16"/>
      <c r="H4" s="16"/>
      <c r="I4" s="16"/>
      <c r="J4" s="16"/>
      <c r="K4" s="16"/>
      <c r="L4" s="16"/>
      <c r="M4" s="16"/>
      <c r="N4" s="16"/>
      <c r="O4" s="16"/>
      <c r="P4" s="16"/>
      <c r="Q4" s="16"/>
      <c r="R4" s="16"/>
      <c r="S4" s="16"/>
      <c r="T4" s="16"/>
      <c r="U4" s="16"/>
      <c r="V4" s="16"/>
      <c r="W4" s="15"/>
    </row>
    <row r="5" spans="1:25" ht="33" customHeight="1">
      <c r="A5" s="166" t="s">
        <v>0</v>
      </c>
      <c r="B5" s="168" t="s">
        <v>1</v>
      </c>
      <c r="C5" s="169" t="s">
        <v>14</v>
      </c>
      <c r="D5" s="169" t="s">
        <v>11</v>
      </c>
      <c r="E5" s="163" t="s">
        <v>2</v>
      </c>
      <c r="F5" s="163" t="s">
        <v>3</v>
      </c>
      <c r="G5" s="163" t="s">
        <v>8</v>
      </c>
      <c r="H5" s="171" t="s">
        <v>18</v>
      </c>
      <c r="I5" s="171"/>
      <c r="J5" s="171"/>
      <c r="K5" s="171"/>
      <c r="L5" s="171"/>
      <c r="M5" s="168" t="s">
        <v>10</v>
      </c>
      <c r="N5" s="168"/>
      <c r="O5" s="168"/>
      <c r="P5" s="168"/>
      <c r="Q5" s="168"/>
      <c r="R5" s="168"/>
      <c r="S5" s="168"/>
      <c r="T5" s="168"/>
      <c r="U5" s="168"/>
      <c r="V5" s="168"/>
      <c r="W5" s="163" t="s">
        <v>12</v>
      </c>
      <c r="X5" s="172" t="s">
        <v>24</v>
      </c>
    </row>
    <row r="6" spans="1:25" ht="102" customHeight="1">
      <c r="A6" s="167"/>
      <c r="B6" s="168"/>
      <c r="C6" s="170"/>
      <c r="D6" s="170"/>
      <c r="E6" s="163"/>
      <c r="F6" s="163"/>
      <c r="G6" s="163"/>
      <c r="H6" s="13" t="s">
        <v>5</v>
      </c>
      <c r="I6" s="14" t="s">
        <v>6</v>
      </c>
      <c r="J6" s="14" t="s">
        <v>13</v>
      </c>
      <c r="K6" s="14" t="s">
        <v>7</v>
      </c>
      <c r="L6" s="13" t="s">
        <v>9</v>
      </c>
      <c r="M6" s="47" t="s">
        <v>20</v>
      </c>
      <c r="N6" s="47" t="s">
        <v>130</v>
      </c>
      <c r="O6" s="47" t="s">
        <v>131</v>
      </c>
      <c r="P6" s="47" t="s">
        <v>132</v>
      </c>
      <c r="Q6" s="47" t="s">
        <v>133</v>
      </c>
      <c r="R6" s="47" t="s">
        <v>136</v>
      </c>
      <c r="S6" s="47" t="s">
        <v>134</v>
      </c>
      <c r="T6" s="47" t="s">
        <v>135</v>
      </c>
      <c r="U6" s="47" t="s">
        <v>21</v>
      </c>
      <c r="V6" s="47" t="s">
        <v>22</v>
      </c>
      <c r="W6" s="163"/>
      <c r="X6" s="173"/>
    </row>
    <row r="7" spans="1:25" ht="43.5" customHeight="1">
      <c r="A7" s="35">
        <v>1</v>
      </c>
      <c r="B7" s="36" t="s">
        <v>39</v>
      </c>
      <c r="C7" s="37">
        <f>SUM(C8)</f>
        <v>1315900</v>
      </c>
      <c r="D7" s="37">
        <f>SUM(D8)</f>
        <v>0</v>
      </c>
      <c r="E7" s="37">
        <f>E8</f>
        <v>1315900</v>
      </c>
      <c r="F7" s="48">
        <f t="shared" ref="F7:W7" si="0">F8</f>
        <v>0</v>
      </c>
      <c r="G7" s="48">
        <f t="shared" si="0"/>
        <v>0</v>
      </c>
      <c r="H7" s="48">
        <f t="shared" si="0"/>
        <v>0</v>
      </c>
      <c r="I7" s="48">
        <f t="shared" si="0"/>
        <v>0</v>
      </c>
      <c r="J7" s="48">
        <f t="shared" si="0"/>
        <v>0</v>
      </c>
      <c r="K7" s="48">
        <f t="shared" si="0"/>
        <v>0</v>
      </c>
      <c r="L7" s="37"/>
      <c r="M7" s="48">
        <f t="shared" si="0"/>
        <v>0</v>
      </c>
      <c r="N7" s="48">
        <f t="shared" si="0"/>
        <v>0</v>
      </c>
      <c r="O7" s="48">
        <f t="shared" si="0"/>
        <v>0</v>
      </c>
      <c r="P7" s="48">
        <f t="shared" si="0"/>
        <v>0</v>
      </c>
      <c r="Q7" s="48">
        <f t="shared" si="0"/>
        <v>1315900</v>
      </c>
      <c r="R7" s="48">
        <f t="shared" si="0"/>
        <v>0</v>
      </c>
      <c r="S7" s="48">
        <f t="shared" si="0"/>
        <v>0</v>
      </c>
      <c r="T7" s="48">
        <f t="shared" si="0"/>
        <v>0</v>
      </c>
      <c r="U7" s="48">
        <f t="shared" si="0"/>
        <v>0</v>
      </c>
      <c r="V7" s="48">
        <f t="shared" si="0"/>
        <v>0</v>
      </c>
      <c r="W7" s="48">
        <f t="shared" si="0"/>
        <v>0</v>
      </c>
      <c r="X7" s="52"/>
      <c r="Y7" s="60">
        <f>E7-I7-M7-N7-O7-P7-Q7-R7-S7-T7-U7-V7-W7</f>
        <v>0</v>
      </c>
    </row>
    <row r="8" spans="1:25" ht="37.5">
      <c r="A8" s="1"/>
      <c r="B8" s="2" t="s">
        <v>40</v>
      </c>
      <c r="C8" s="26">
        <f>E8</f>
        <v>1315900</v>
      </c>
      <c r="D8" s="26"/>
      <c r="E8" s="34">
        <v>1315900</v>
      </c>
      <c r="F8" s="26"/>
      <c r="G8" s="27"/>
      <c r="H8" s="27">
        <v>0</v>
      </c>
      <c r="I8" s="26"/>
      <c r="J8" s="27"/>
      <c r="K8" s="27"/>
      <c r="L8" s="2" t="s">
        <v>151</v>
      </c>
      <c r="M8" s="53"/>
      <c r="N8" s="53"/>
      <c r="O8" s="53"/>
      <c r="P8" s="53"/>
      <c r="Q8" s="53">
        <f>E8</f>
        <v>1315900</v>
      </c>
      <c r="R8" s="53"/>
      <c r="S8" s="53"/>
      <c r="T8" s="53"/>
      <c r="U8" s="54"/>
      <c r="V8" s="54"/>
      <c r="W8" s="53"/>
      <c r="X8" s="53"/>
      <c r="Y8" s="60">
        <f t="shared" ref="Y8:Y71" si="1">E8-I8-M8-N8-O8-P8-Q8-R8-S8-T8-U8-V8-W8</f>
        <v>0</v>
      </c>
    </row>
    <row r="9" spans="1:25" ht="46.5" customHeight="1">
      <c r="A9" s="38">
        <v>2</v>
      </c>
      <c r="B9" s="39" t="s">
        <v>38</v>
      </c>
      <c r="C9" s="40">
        <f>SUM(C10:C14)</f>
        <v>0</v>
      </c>
      <c r="D9" s="40">
        <f t="shared" ref="D9:F9" si="2">SUM(D10:D14)</f>
        <v>27077000</v>
      </c>
      <c r="E9" s="40">
        <f t="shared" si="2"/>
        <v>27077000</v>
      </c>
      <c r="F9" s="40">
        <f t="shared" si="2"/>
        <v>0</v>
      </c>
      <c r="G9" s="41"/>
      <c r="H9" s="41">
        <f>SUM(H10:H14)</f>
        <v>5</v>
      </c>
      <c r="I9" s="50">
        <f t="shared" ref="I9:W9" si="3">SUM(I10:I14)</f>
        <v>23479000</v>
      </c>
      <c r="J9" s="41">
        <f t="shared" si="3"/>
        <v>4</v>
      </c>
      <c r="K9" s="41"/>
      <c r="L9" s="41"/>
      <c r="M9" s="41">
        <f t="shared" si="3"/>
        <v>0</v>
      </c>
      <c r="N9" s="41">
        <f t="shared" si="3"/>
        <v>0</v>
      </c>
      <c r="O9" s="41">
        <f t="shared" si="3"/>
        <v>0</v>
      </c>
      <c r="P9" s="41">
        <f t="shared" si="3"/>
        <v>0</v>
      </c>
      <c r="Q9" s="50">
        <f t="shared" si="3"/>
        <v>3110000</v>
      </c>
      <c r="R9" s="41">
        <f t="shared" si="3"/>
        <v>0</v>
      </c>
      <c r="S9" s="41">
        <f t="shared" si="3"/>
        <v>0</v>
      </c>
      <c r="T9" s="41">
        <f t="shared" si="3"/>
        <v>0</v>
      </c>
      <c r="U9" s="41">
        <f t="shared" si="3"/>
        <v>0</v>
      </c>
      <c r="V9" s="41">
        <f t="shared" si="3"/>
        <v>0</v>
      </c>
      <c r="W9" s="50">
        <f t="shared" si="3"/>
        <v>488000</v>
      </c>
      <c r="X9" s="50"/>
      <c r="Y9" s="60">
        <f t="shared" si="1"/>
        <v>0</v>
      </c>
    </row>
    <row r="10" spans="1:25" ht="63.75" customHeight="1">
      <c r="A10" s="1"/>
      <c r="B10" s="2" t="s">
        <v>41</v>
      </c>
      <c r="C10" s="26"/>
      <c r="D10" s="26">
        <v>3598000</v>
      </c>
      <c r="E10" s="34">
        <v>3598000</v>
      </c>
      <c r="F10" s="26"/>
      <c r="G10" s="27"/>
      <c r="H10" s="27">
        <v>1</v>
      </c>
      <c r="I10" s="26"/>
      <c r="J10" s="27" t="s">
        <v>4</v>
      </c>
      <c r="K10" s="27"/>
      <c r="L10" s="2" t="s">
        <v>142</v>
      </c>
      <c r="M10" s="53"/>
      <c r="N10" s="53"/>
      <c r="O10" s="53"/>
      <c r="P10" s="53"/>
      <c r="Q10" s="53">
        <v>3110000</v>
      </c>
      <c r="R10" s="53"/>
      <c r="S10" s="53"/>
      <c r="T10" s="53"/>
      <c r="U10" s="54"/>
      <c r="V10" s="54"/>
      <c r="W10" s="53">
        <v>488000</v>
      </c>
      <c r="X10" s="53"/>
      <c r="Y10" s="60">
        <f t="shared" si="1"/>
        <v>0</v>
      </c>
    </row>
    <row r="11" spans="1:25" ht="37.5">
      <c r="A11" s="1"/>
      <c r="B11" s="2" t="s">
        <v>42</v>
      </c>
      <c r="C11" s="26"/>
      <c r="D11" s="26">
        <v>12000000</v>
      </c>
      <c r="E11" s="34">
        <v>12000000</v>
      </c>
      <c r="F11" s="26"/>
      <c r="G11" s="27"/>
      <c r="H11" s="27">
        <v>1</v>
      </c>
      <c r="I11" s="26">
        <f>E11</f>
        <v>12000000</v>
      </c>
      <c r="J11" s="27">
        <v>1</v>
      </c>
      <c r="K11" s="27">
        <v>5</v>
      </c>
      <c r="L11" s="2" t="s">
        <v>138</v>
      </c>
      <c r="M11" s="53"/>
      <c r="N11" s="53"/>
      <c r="O11" s="53"/>
      <c r="P11" s="53"/>
      <c r="Q11" s="53"/>
      <c r="R11" s="53"/>
      <c r="S11" s="53"/>
      <c r="T11" s="53"/>
      <c r="U11" s="54"/>
      <c r="V11" s="54"/>
      <c r="W11" s="53"/>
      <c r="X11" s="53"/>
      <c r="Y11" s="60">
        <f t="shared" si="1"/>
        <v>0</v>
      </c>
    </row>
    <row r="12" spans="1:25" ht="70.5" customHeight="1">
      <c r="A12" s="28"/>
      <c r="B12" s="2" t="s">
        <v>43</v>
      </c>
      <c r="C12" s="26"/>
      <c r="D12" s="26">
        <v>2379000</v>
      </c>
      <c r="E12" s="34">
        <v>2379000</v>
      </c>
      <c r="F12" s="30"/>
      <c r="G12" s="31"/>
      <c r="H12" s="31">
        <v>1</v>
      </c>
      <c r="I12" s="26">
        <f>E12</f>
        <v>2379000</v>
      </c>
      <c r="J12" s="27">
        <v>1</v>
      </c>
      <c r="K12" s="27">
        <v>5</v>
      </c>
      <c r="L12" s="2" t="s">
        <v>147</v>
      </c>
      <c r="M12" s="55"/>
      <c r="N12" s="55"/>
      <c r="O12" s="55"/>
      <c r="P12" s="55"/>
      <c r="Q12" s="55"/>
      <c r="R12" s="55"/>
      <c r="S12" s="55"/>
      <c r="T12" s="55"/>
      <c r="U12" s="55"/>
      <c r="V12" s="55"/>
      <c r="W12" s="55"/>
      <c r="X12" s="55"/>
      <c r="Y12" s="60">
        <f t="shared" si="1"/>
        <v>0</v>
      </c>
    </row>
    <row r="13" spans="1:25" ht="75">
      <c r="A13" s="1"/>
      <c r="B13" s="2" t="s">
        <v>44</v>
      </c>
      <c r="C13" s="26"/>
      <c r="D13" s="26">
        <v>7200000</v>
      </c>
      <c r="E13" s="34">
        <v>7200000</v>
      </c>
      <c r="F13" s="26"/>
      <c r="G13" s="27"/>
      <c r="H13" s="27">
        <v>1</v>
      </c>
      <c r="I13" s="26">
        <f>E13</f>
        <v>7200000</v>
      </c>
      <c r="J13" s="27">
        <v>1</v>
      </c>
      <c r="K13" s="27">
        <v>5</v>
      </c>
      <c r="L13" s="2" t="s">
        <v>148</v>
      </c>
      <c r="M13" s="53"/>
      <c r="N13" s="53"/>
      <c r="O13" s="53"/>
      <c r="P13" s="53"/>
      <c r="Q13" s="53"/>
      <c r="R13" s="53"/>
      <c r="S13" s="53"/>
      <c r="T13" s="53"/>
      <c r="U13" s="54"/>
      <c r="V13" s="54"/>
      <c r="W13" s="53"/>
      <c r="X13" s="53"/>
      <c r="Y13" s="60">
        <f t="shared" si="1"/>
        <v>0</v>
      </c>
    </row>
    <row r="14" spans="1:25" ht="42" customHeight="1">
      <c r="A14" s="1"/>
      <c r="B14" s="2" t="s">
        <v>45</v>
      </c>
      <c r="C14" s="26"/>
      <c r="D14" s="26">
        <v>1900000</v>
      </c>
      <c r="E14" s="34">
        <v>1900000</v>
      </c>
      <c r="F14" s="26"/>
      <c r="G14" s="27"/>
      <c r="H14" s="27">
        <v>1</v>
      </c>
      <c r="I14" s="26">
        <f>E14</f>
        <v>1900000</v>
      </c>
      <c r="J14" s="27">
        <v>1</v>
      </c>
      <c r="K14" s="27">
        <v>5</v>
      </c>
      <c r="L14" s="2" t="s">
        <v>138</v>
      </c>
      <c r="M14" s="53"/>
      <c r="N14" s="53"/>
      <c r="O14" s="53"/>
      <c r="P14" s="53"/>
      <c r="Q14" s="53"/>
      <c r="R14" s="53"/>
      <c r="S14" s="53"/>
      <c r="T14" s="53"/>
      <c r="U14" s="54"/>
      <c r="V14" s="54"/>
      <c r="W14" s="53"/>
      <c r="X14" s="53"/>
      <c r="Y14" s="60">
        <f t="shared" si="1"/>
        <v>0</v>
      </c>
    </row>
    <row r="15" spans="1:25" ht="56.25">
      <c r="A15" s="38">
        <v>3</v>
      </c>
      <c r="B15" s="39" t="s">
        <v>126</v>
      </c>
      <c r="C15" s="40">
        <f>SUM(C16)</f>
        <v>10000000</v>
      </c>
      <c r="D15" s="40">
        <f>SUM(D16)</f>
        <v>0</v>
      </c>
      <c r="E15" s="40">
        <f>SUM(E16)</f>
        <v>10000000</v>
      </c>
      <c r="F15" s="40">
        <f>SUM(F16)</f>
        <v>1945505.81</v>
      </c>
      <c r="G15" s="41"/>
      <c r="H15" s="50">
        <f>SUM(H16)</f>
        <v>0</v>
      </c>
      <c r="I15" s="50">
        <f t="shared" ref="I15:W15" si="4">SUM(I16)</f>
        <v>0</v>
      </c>
      <c r="J15" s="50">
        <f t="shared" si="4"/>
        <v>0</v>
      </c>
      <c r="K15" s="50">
        <f t="shared" si="4"/>
        <v>0</v>
      </c>
      <c r="L15" s="50">
        <f t="shared" si="4"/>
        <v>0</v>
      </c>
      <c r="M15" s="50">
        <f t="shared" si="4"/>
        <v>2000000</v>
      </c>
      <c r="N15" s="50">
        <f t="shared" si="4"/>
        <v>1000000</v>
      </c>
      <c r="O15" s="50">
        <f t="shared" si="4"/>
        <v>1000000</v>
      </c>
      <c r="P15" s="50">
        <f t="shared" si="4"/>
        <v>1000000</v>
      </c>
      <c r="Q15" s="50">
        <f t="shared" si="4"/>
        <v>1000000</v>
      </c>
      <c r="R15" s="50">
        <f t="shared" si="4"/>
        <v>1000000</v>
      </c>
      <c r="S15" s="50">
        <f t="shared" si="4"/>
        <v>1000000</v>
      </c>
      <c r="T15" s="50">
        <f t="shared" si="4"/>
        <v>1000000</v>
      </c>
      <c r="U15" s="50">
        <f t="shared" si="4"/>
        <v>1000000</v>
      </c>
      <c r="V15" s="50">
        <f t="shared" si="4"/>
        <v>0</v>
      </c>
      <c r="W15" s="50">
        <f t="shared" si="4"/>
        <v>0</v>
      </c>
      <c r="X15" s="56"/>
      <c r="Y15" s="60">
        <f t="shared" si="1"/>
        <v>0</v>
      </c>
    </row>
    <row r="16" spans="1:25" ht="46.5" customHeight="1">
      <c r="A16" s="28"/>
      <c r="B16" s="2" t="s">
        <v>46</v>
      </c>
      <c r="C16" s="26">
        <v>10000000</v>
      </c>
      <c r="D16" s="26"/>
      <c r="E16" s="34">
        <v>10000000</v>
      </c>
      <c r="F16" s="30">
        <v>1945505.81</v>
      </c>
      <c r="G16" s="31"/>
      <c r="H16" s="31">
        <v>0</v>
      </c>
      <c r="I16" s="30"/>
      <c r="J16" s="31"/>
      <c r="K16" s="31"/>
      <c r="L16" s="2" t="s">
        <v>146</v>
      </c>
      <c r="M16" s="53">
        <v>2000000</v>
      </c>
      <c r="N16" s="53">
        <v>1000000</v>
      </c>
      <c r="O16" s="53">
        <v>1000000</v>
      </c>
      <c r="P16" s="53">
        <v>1000000</v>
      </c>
      <c r="Q16" s="53">
        <v>1000000</v>
      </c>
      <c r="R16" s="53">
        <v>1000000</v>
      </c>
      <c r="S16" s="53">
        <v>1000000</v>
      </c>
      <c r="T16" s="53">
        <v>1000000</v>
      </c>
      <c r="U16" s="53">
        <v>1000000</v>
      </c>
      <c r="V16" s="55"/>
      <c r="W16" s="55"/>
      <c r="X16" s="55"/>
      <c r="Y16" s="60">
        <f>E16-I16-M16-N16-O16-P16-Q16-R16-S16-T16-U16-V16-W16</f>
        <v>0</v>
      </c>
    </row>
    <row r="17" spans="1:25" ht="56.25">
      <c r="A17" s="38">
        <v>4</v>
      </c>
      <c r="B17" s="39" t="s">
        <v>114</v>
      </c>
      <c r="C17" s="40">
        <f>SUM(C18:C21)</f>
        <v>21095500</v>
      </c>
      <c r="D17" s="40">
        <f t="shared" ref="D17:F17" si="5">SUM(D18:D21)</f>
        <v>10000000</v>
      </c>
      <c r="E17" s="40">
        <f t="shared" si="5"/>
        <v>31095500</v>
      </c>
      <c r="F17" s="40">
        <f t="shared" si="5"/>
        <v>304400</v>
      </c>
      <c r="G17" s="41"/>
      <c r="H17" s="41">
        <f>SUM(H18:H21)</f>
        <v>1</v>
      </c>
      <c r="I17" s="40">
        <f>SUM(I18:I21)</f>
        <v>29680000</v>
      </c>
      <c r="J17" s="51"/>
      <c r="K17" s="51"/>
      <c r="L17" s="40">
        <f t="shared" ref="L17:W17" si="6">SUM(L18:L21)</f>
        <v>0</v>
      </c>
      <c r="M17" s="50">
        <f t="shared" si="6"/>
        <v>0</v>
      </c>
      <c r="N17" s="50">
        <f t="shared" si="6"/>
        <v>0</v>
      </c>
      <c r="O17" s="50">
        <f t="shared" si="6"/>
        <v>0</v>
      </c>
      <c r="P17" s="50">
        <f t="shared" si="6"/>
        <v>1415500</v>
      </c>
      <c r="Q17" s="50">
        <f t="shared" si="6"/>
        <v>0</v>
      </c>
      <c r="R17" s="50">
        <f t="shared" si="6"/>
        <v>0</v>
      </c>
      <c r="S17" s="50">
        <f t="shared" si="6"/>
        <v>0</v>
      </c>
      <c r="T17" s="50">
        <f t="shared" si="6"/>
        <v>0</v>
      </c>
      <c r="U17" s="50">
        <f t="shared" si="6"/>
        <v>0</v>
      </c>
      <c r="V17" s="50">
        <f t="shared" si="6"/>
        <v>0</v>
      </c>
      <c r="W17" s="50">
        <f t="shared" si="6"/>
        <v>0</v>
      </c>
      <c r="X17" s="50"/>
      <c r="Y17" s="60">
        <f t="shared" si="1"/>
        <v>0</v>
      </c>
    </row>
    <row r="18" spans="1:25" ht="87.75" customHeight="1">
      <c r="A18" s="28"/>
      <c r="B18" s="2" t="s">
        <v>47</v>
      </c>
      <c r="C18" s="26">
        <v>9930000</v>
      </c>
      <c r="D18" s="26"/>
      <c r="E18" s="34">
        <v>9930000</v>
      </c>
      <c r="F18" s="30"/>
      <c r="G18" s="31"/>
      <c r="H18" s="31">
        <v>0</v>
      </c>
      <c r="I18" s="30">
        <f>E18</f>
        <v>9930000</v>
      </c>
      <c r="J18" s="31">
        <v>2</v>
      </c>
      <c r="K18" s="31">
        <v>5</v>
      </c>
      <c r="L18" s="2" t="s">
        <v>150</v>
      </c>
      <c r="M18" s="55"/>
      <c r="N18" s="55"/>
      <c r="O18" s="55"/>
      <c r="P18" s="55"/>
      <c r="Q18" s="55"/>
      <c r="R18" s="55"/>
      <c r="S18" s="55"/>
      <c r="T18" s="55"/>
      <c r="U18" s="55"/>
      <c r="V18" s="55"/>
      <c r="W18" s="55"/>
      <c r="X18" s="55"/>
      <c r="Y18" s="60">
        <f t="shared" si="1"/>
        <v>0</v>
      </c>
    </row>
    <row r="19" spans="1:25" ht="44.25" customHeight="1">
      <c r="A19" s="1"/>
      <c r="B19" s="2" t="s">
        <v>48</v>
      </c>
      <c r="C19" s="26"/>
      <c r="D19" s="26">
        <v>10000000</v>
      </c>
      <c r="E19" s="34">
        <v>10000000</v>
      </c>
      <c r="F19" s="26"/>
      <c r="G19" s="27"/>
      <c r="H19" s="27">
        <v>1</v>
      </c>
      <c r="I19" s="26">
        <f>E19</f>
        <v>10000000</v>
      </c>
      <c r="J19" s="27">
        <v>2</v>
      </c>
      <c r="K19" s="27">
        <v>5</v>
      </c>
      <c r="L19" s="2" t="s">
        <v>149</v>
      </c>
      <c r="M19" s="53"/>
      <c r="N19" s="53"/>
      <c r="O19" s="53"/>
      <c r="P19" s="53"/>
      <c r="Q19" s="53"/>
      <c r="R19" s="53"/>
      <c r="S19" s="53"/>
      <c r="T19" s="53"/>
      <c r="U19" s="54"/>
      <c r="V19" s="54"/>
      <c r="W19" s="53"/>
      <c r="X19" s="53"/>
      <c r="Y19" s="60">
        <f t="shared" si="1"/>
        <v>0</v>
      </c>
    </row>
    <row r="20" spans="1:25" ht="66" customHeight="1">
      <c r="A20" s="1"/>
      <c r="B20" s="2" t="s">
        <v>49</v>
      </c>
      <c r="C20" s="26">
        <v>1415500</v>
      </c>
      <c r="D20" s="26"/>
      <c r="E20" s="34">
        <v>1415500</v>
      </c>
      <c r="F20" s="26">
        <v>304400</v>
      </c>
      <c r="G20" s="27"/>
      <c r="H20" s="27">
        <v>0</v>
      </c>
      <c r="I20" s="26"/>
      <c r="J20" s="27"/>
      <c r="K20" s="27"/>
      <c r="L20" s="2" t="s">
        <v>151</v>
      </c>
      <c r="M20" s="53"/>
      <c r="N20" s="53"/>
      <c r="O20" s="53"/>
      <c r="P20" s="53">
        <f>E20</f>
        <v>1415500</v>
      </c>
      <c r="Q20" s="53"/>
      <c r="R20" s="53"/>
      <c r="S20" s="53"/>
      <c r="T20" s="53"/>
      <c r="U20" s="54"/>
      <c r="V20" s="54"/>
      <c r="W20" s="53"/>
      <c r="X20" s="53"/>
      <c r="Y20" s="60">
        <f t="shared" si="1"/>
        <v>0</v>
      </c>
    </row>
    <row r="21" spans="1:25" ht="39" customHeight="1">
      <c r="A21" s="1"/>
      <c r="B21" s="2" t="s">
        <v>50</v>
      </c>
      <c r="C21" s="26">
        <v>9750000</v>
      </c>
      <c r="D21" s="26"/>
      <c r="E21" s="34">
        <v>9750000</v>
      </c>
      <c r="F21" s="26"/>
      <c r="G21" s="27"/>
      <c r="H21" s="27">
        <v>0</v>
      </c>
      <c r="I21" s="26">
        <f>E21</f>
        <v>9750000</v>
      </c>
      <c r="J21" s="27">
        <v>2</v>
      </c>
      <c r="K21" s="27">
        <v>5</v>
      </c>
      <c r="L21" s="2" t="s">
        <v>150</v>
      </c>
      <c r="M21" s="53"/>
      <c r="N21" s="53"/>
      <c r="O21" s="53"/>
      <c r="P21" s="53"/>
      <c r="Q21" s="53"/>
      <c r="R21" s="53"/>
      <c r="S21" s="53"/>
      <c r="T21" s="53"/>
      <c r="U21" s="54"/>
      <c r="V21" s="54"/>
      <c r="W21" s="53"/>
      <c r="X21" s="53"/>
      <c r="Y21" s="60">
        <f t="shared" si="1"/>
        <v>0</v>
      </c>
    </row>
    <row r="22" spans="1:25" ht="38.25" customHeight="1">
      <c r="A22" s="38">
        <v>4</v>
      </c>
      <c r="B22" s="39" t="s">
        <v>122</v>
      </c>
      <c r="C22" s="40">
        <f>SUM(C23:C25)</f>
        <v>0</v>
      </c>
      <c r="D22" s="40">
        <f t="shared" ref="D22:F22" si="7">SUM(D23:D25)</f>
        <v>44347000</v>
      </c>
      <c r="E22" s="40">
        <f t="shared" si="7"/>
        <v>44347000</v>
      </c>
      <c r="F22" s="40">
        <f t="shared" si="7"/>
        <v>0</v>
      </c>
      <c r="G22" s="41"/>
      <c r="H22" s="41">
        <f>SUM(H23:H25)</f>
        <v>3</v>
      </c>
      <c r="I22" s="40">
        <f>SUM(I23:I25)</f>
        <v>44347000</v>
      </c>
      <c r="J22" s="51"/>
      <c r="K22" s="51"/>
      <c r="L22" s="40">
        <f t="shared" ref="L22:W22" si="8">SUM(L23:L25)</f>
        <v>0</v>
      </c>
      <c r="M22" s="50">
        <f t="shared" si="8"/>
        <v>0</v>
      </c>
      <c r="N22" s="50">
        <f t="shared" si="8"/>
        <v>0</v>
      </c>
      <c r="O22" s="50">
        <f t="shared" si="8"/>
        <v>0</v>
      </c>
      <c r="P22" s="50">
        <f t="shared" si="8"/>
        <v>0</v>
      </c>
      <c r="Q22" s="50">
        <f t="shared" si="8"/>
        <v>0</v>
      </c>
      <c r="R22" s="50">
        <f t="shared" si="8"/>
        <v>0</v>
      </c>
      <c r="S22" s="50">
        <f t="shared" si="8"/>
        <v>0</v>
      </c>
      <c r="T22" s="50">
        <f t="shared" si="8"/>
        <v>0</v>
      </c>
      <c r="U22" s="50">
        <f t="shared" si="8"/>
        <v>0</v>
      </c>
      <c r="V22" s="50">
        <f t="shared" si="8"/>
        <v>0</v>
      </c>
      <c r="W22" s="50">
        <f t="shared" si="8"/>
        <v>0</v>
      </c>
      <c r="X22" s="50"/>
      <c r="Y22" s="60">
        <f t="shared" si="1"/>
        <v>0</v>
      </c>
    </row>
    <row r="23" spans="1:25" ht="42.75" customHeight="1">
      <c r="A23" s="1"/>
      <c r="B23" s="2" t="s">
        <v>51</v>
      </c>
      <c r="C23" s="26"/>
      <c r="D23" s="26">
        <v>23000000</v>
      </c>
      <c r="E23" s="34">
        <v>23000000</v>
      </c>
      <c r="F23" s="26"/>
      <c r="G23" s="27"/>
      <c r="H23" s="27">
        <v>1</v>
      </c>
      <c r="I23" s="26">
        <f>E23</f>
        <v>23000000</v>
      </c>
      <c r="J23" s="27">
        <v>1</v>
      </c>
      <c r="K23" s="27">
        <v>5</v>
      </c>
      <c r="L23" s="2" t="s">
        <v>137</v>
      </c>
      <c r="M23" s="53"/>
      <c r="N23" s="53"/>
      <c r="O23" s="53"/>
      <c r="P23" s="53"/>
      <c r="Q23" s="53"/>
      <c r="R23" s="53"/>
      <c r="S23" s="53"/>
      <c r="T23" s="53"/>
      <c r="U23" s="54"/>
      <c r="V23" s="54"/>
      <c r="W23" s="53"/>
      <c r="X23" s="53"/>
      <c r="Y23" s="60">
        <f t="shared" si="1"/>
        <v>0</v>
      </c>
    </row>
    <row r="24" spans="1:25" ht="75">
      <c r="A24" s="1"/>
      <c r="B24" s="2" t="s">
        <v>52</v>
      </c>
      <c r="C24" s="26"/>
      <c r="D24" s="26">
        <v>1347000</v>
      </c>
      <c r="E24" s="34">
        <v>1347000</v>
      </c>
      <c r="F24" s="26"/>
      <c r="G24" s="27"/>
      <c r="H24" s="27">
        <v>1</v>
      </c>
      <c r="I24" s="26">
        <f>E24</f>
        <v>1347000</v>
      </c>
      <c r="J24" s="27">
        <v>1</v>
      </c>
      <c r="K24" s="27">
        <v>5</v>
      </c>
      <c r="L24" s="2" t="s">
        <v>142</v>
      </c>
      <c r="M24" s="53"/>
      <c r="N24" s="53"/>
      <c r="O24" s="53"/>
      <c r="P24" s="53"/>
      <c r="Q24" s="53"/>
      <c r="R24" s="53"/>
      <c r="S24" s="53"/>
      <c r="T24" s="53"/>
      <c r="U24" s="54"/>
      <c r="V24" s="54"/>
      <c r="W24" s="53"/>
      <c r="X24" s="53"/>
      <c r="Y24" s="60">
        <f t="shared" si="1"/>
        <v>0</v>
      </c>
    </row>
    <row r="25" spans="1:25" ht="42.75" customHeight="1">
      <c r="A25" s="28"/>
      <c r="B25" s="2" t="s">
        <v>53</v>
      </c>
      <c r="C25" s="26"/>
      <c r="D25" s="26">
        <v>20000000</v>
      </c>
      <c r="E25" s="34">
        <v>20000000</v>
      </c>
      <c r="F25" s="30"/>
      <c r="G25" s="31"/>
      <c r="H25" s="31">
        <v>1</v>
      </c>
      <c r="I25" s="30">
        <f>E25</f>
        <v>20000000</v>
      </c>
      <c r="J25" s="31">
        <v>1</v>
      </c>
      <c r="K25" s="31">
        <v>5</v>
      </c>
      <c r="L25" s="2" t="s">
        <v>138</v>
      </c>
      <c r="M25" s="55"/>
      <c r="N25" s="55"/>
      <c r="O25" s="55"/>
      <c r="P25" s="55"/>
      <c r="Q25" s="55"/>
      <c r="R25" s="55"/>
      <c r="S25" s="55"/>
      <c r="T25" s="55"/>
      <c r="U25" s="55"/>
      <c r="V25" s="55"/>
      <c r="W25" s="55"/>
      <c r="X25" s="55"/>
      <c r="Y25" s="60">
        <f t="shared" si="1"/>
        <v>0</v>
      </c>
    </row>
    <row r="26" spans="1:25" ht="37.5">
      <c r="A26" s="38">
        <v>5</v>
      </c>
      <c r="B26" s="39" t="s">
        <v>123</v>
      </c>
      <c r="C26" s="40">
        <f>SUM(C27)</f>
        <v>0</v>
      </c>
      <c r="D26" s="40">
        <f t="shared" ref="D26:W26" si="9">SUM(D27)</f>
        <v>5000000</v>
      </c>
      <c r="E26" s="40">
        <f t="shared" si="9"/>
        <v>5000000</v>
      </c>
      <c r="F26" s="50">
        <f t="shared" si="9"/>
        <v>0</v>
      </c>
      <c r="G26" s="50">
        <f t="shared" si="9"/>
        <v>0</v>
      </c>
      <c r="H26" s="51">
        <f t="shared" si="9"/>
        <v>1</v>
      </c>
      <c r="I26" s="50">
        <f t="shared" si="9"/>
        <v>5000000</v>
      </c>
      <c r="J26" s="51"/>
      <c r="K26" s="51"/>
      <c r="L26" s="40">
        <f t="shared" si="9"/>
        <v>0</v>
      </c>
      <c r="M26" s="50">
        <f t="shared" si="9"/>
        <v>0</v>
      </c>
      <c r="N26" s="50">
        <f t="shared" si="9"/>
        <v>0</v>
      </c>
      <c r="O26" s="50">
        <f t="shared" si="9"/>
        <v>0</v>
      </c>
      <c r="P26" s="50">
        <f t="shared" si="9"/>
        <v>0</v>
      </c>
      <c r="Q26" s="50">
        <f t="shared" si="9"/>
        <v>0</v>
      </c>
      <c r="R26" s="50">
        <f t="shared" si="9"/>
        <v>0</v>
      </c>
      <c r="S26" s="50">
        <f t="shared" si="9"/>
        <v>0</v>
      </c>
      <c r="T26" s="50">
        <f t="shared" si="9"/>
        <v>0</v>
      </c>
      <c r="U26" s="50">
        <f t="shared" si="9"/>
        <v>0</v>
      </c>
      <c r="V26" s="50">
        <f t="shared" si="9"/>
        <v>0</v>
      </c>
      <c r="W26" s="50">
        <f t="shared" si="9"/>
        <v>0</v>
      </c>
      <c r="X26" s="56"/>
      <c r="Y26" s="60">
        <f t="shared" si="1"/>
        <v>0</v>
      </c>
    </row>
    <row r="27" spans="1:25" ht="85.5" customHeight="1">
      <c r="A27" s="1"/>
      <c r="B27" s="2" t="s">
        <v>54</v>
      </c>
      <c r="C27" s="26"/>
      <c r="D27" s="26">
        <v>5000000</v>
      </c>
      <c r="E27" s="34">
        <v>5000000</v>
      </c>
      <c r="F27" s="26"/>
      <c r="G27" s="27"/>
      <c r="H27" s="27">
        <v>1</v>
      </c>
      <c r="I27" s="26">
        <v>5000000</v>
      </c>
      <c r="J27" s="27">
        <v>1</v>
      </c>
      <c r="K27" s="27">
        <v>5</v>
      </c>
      <c r="L27" s="2" t="s">
        <v>137</v>
      </c>
      <c r="M27" s="53"/>
      <c r="N27" s="53"/>
      <c r="O27" s="53"/>
      <c r="P27" s="53"/>
      <c r="Q27" s="53"/>
      <c r="R27" s="53"/>
      <c r="S27" s="53"/>
      <c r="T27" s="53"/>
      <c r="U27" s="54"/>
      <c r="V27" s="54"/>
      <c r="W27" s="53"/>
      <c r="X27" s="53"/>
      <c r="Y27" s="60">
        <f t="shared" si="1"/>
        <v>0</v>
      </c>
    </row>
    <row r="28" spans="1:25" ht="67.5" customHeight="1">
      <c r="A28" s="38">
        <v>6</v>
      </c>
      <c r="B28" s="39" t="s">
        <v>124</v>
      </c>
      <c r="C28" s="40">
        <f>SUM(C29:C32)</f>
        <v>0</v>
      </c>
      <c r="D28" s="40">
        <f t="shared" ref="D28:F28" si="10">SUM(D29:D32)</f>
        <v>35706000</v>
      </c>
      <c r="E28" s="40">
        <f t="shared" si="10"/>
        <v>35706000</v>
      </c>
      <c r="F28" s="40">
        <f t="shared" si="10"/>
        <v>0</v>
      </c>
      <c r="G28" s="41"/>
      <c r="H28" s="41">
        <f>SUM(H29:H32)</f>
        <v>4</v>
      </c>
      <c r="I28" s="40">
        <f>SUM(I29:I32)</f>
        <v>35706000</v>
      </c>
      <c r="J28" s="51"/>
      <c r="K28" s="51"/>
      <c r="L28" s="40">
        <f t="shared" ref="L28:W28" si="11">SUM(L29:L32)</f>
        <v>0</v>
      </c>
      <c r="M28" s="50">
        <f t="shared" si="11"/>
        <v>0</v>
      </c>
      <c r="N28" s="50">
        <f t="shared" si="11"/>
        <v>0</v>
      </c>
      <c r="O28" s="50">
        <f t="shared" si="11"/>
        <v>0</v>
      </c>
      <c r="P28" s="50">
        <f t="shared" si="11"/>
        <v>0</v>
      </c>
      <c r="Q28" s="50">
        <f t="shared" si="11"/>
        <v>0</v>
      </c>
      <c r="R28" s="50">
        <f t="shared" si="11"/>
        <v>0</v>
      </c>
      <c r="S28" s="50">
        <f t="shared" si="11"/>
        <v>0</v>
      </c>
      <c r="T28" s="50">
        <f t="shared" si="11"/>
        <v>0</v>
      </c>
      <c r="U28" s="50">
        <f t="shared" si="11"/>
        <v>0</v>
      </c>
      <c r="V28" s="50">
        <f t="shared" si="11"/>
        <v>0</v>
      </c>
      <c r="W28" s="50">
        <f t="shared" si="11"/>
        <v>0</v>
      </c>
      <c r="X28" s="50"/>
      <c r="Y28" s="60">
        <f t="shared" si="1"/>
        <v>0</v>
      </c>
    </row>
    <row r="29" spans="1:25" ht="63" customHeight="1">
      <c r="A29" s="1"/>
      <c r="B29" s="2" t="s">
        <v>55</v>
      </c>
      <c r="C29" s="26"/>
      <c r="D29" s="26">
        <v>9900000</v>
      </c>
      <c r="E29" s="34">
        <v>9900000</v>
      </c>
      <c r="F29" s="26"/>
      <c r="G29" s="27"/>
      <c r="H29" s="27">
        <v>1</v>
      </c>
      <c r="I29" s="26">
        <f>E29</f>
        <v>9900000</v>
      </c>
      <c r="J29" s="27">
        <v>1</v>
      </c>
      <c r="K29" s="27">
        <v>5</v>
      </c>
      <c r="L29" s="2" t="s">
        <v>137</v>
      </c>
      <c r="M29" s="53"/>
      <c r="N29" s="53"/>
      <c r="O29" s="53"/>
      <c r="P29" s="53"/>
      <c r="Q29" s="53"/>
      <c r="R29" s="53"/>
      <c r="S29" s="53"/>
      <c r="T29" s="53"/>
      <c r="U29" s="54"/>
      <c r="V29" s="54"/>
      <c r="W29" s="53"/>
      <c r="X29" s="53"/>
      <c r="Y29" s="60">
        <f t="shared" si="1"/>
        <v>0</v>
      </c>
    </row>
    <row r="30" spans="1:25" ht="56.25">
      <c r="A30" s="1"/>
      <c r="B30" s="2" t="s">
        <v>56</v>
      </c>
      <c r="C30" s="26"/>
      <c r="D30" s="26">
        <v>9950000</v>
      </c>
      <c r="E30" s="34">
        <v>9950000</v>
      </c>
      <c r="F30" s="26"/>
      <c r="G30" s="27"/>
      <c r="H30" s="27">
        <v>1</v>
      </c>
      <c r="I30" s="26">
        <f t="shared" ref="I30:I32" si="12">E30</f>
        <v>9950000</v>
      </c>
      <c r="J30" s="27">
        <v>1</v>
      </c>
      <c r="K30" s="27">
        <v>5</v>
      </c>
      <c r="L30" s="2" t="s">
        <v>137</v>
      </c>
      <c r="M30" s="53"/>
      <c r="N30" s="53"/>
      <c r="O30" s="53"/>
      <c r="P30" s="53"/>
      <c r="Q30" s="53"/>
      <c r="R30" s="53"/>
      <c r="S30" s="53"/>
      <c r="T30" s="53"/>
      <c r="U30" s="54"/>
      <c r="V30" s="54"/>
      <c r="W30" s="53"/>
      <c r="X30" s="53"/>
      <c r="Y30" s="60">
        <f t="shared" si="1"/>
        <v>0</v>
      </c>
    </row>
    <row r="31" spans="1:25" ht="45" customHeight="1">
      <c r="A31" s="28"/>
      <c r="B31" s="2" t="s">
        <v>57</v>
      </c>
      <c r="C31" s="26"/>
      <c r="D31" s="26">
        <v>9900000</v>
      </c>
      <c r="E31" s="34">
        <v>9900000</v>
      </c>
      <c r="F31" s="30"/>
      <c r="G31" s="31"/>
      <c r="H31" s="31">
        <v>1</v>
      </c>
      <c r="I31" s="26">
        <f t="shared" si="12"/>
        <v>9900000</v>
      </c>
      <c r="J31" s="27">
        <v>1</v>
      </c>
      <c r="K31" s="27">
        <v>5</v>
      </c>
      <c r="L31" s="2" t="s">
        <v>137</v>
      </c>
      <c r="M31" s="55"/>
      <c r="N31" s="55"/>
      <c r="O31" s="55"/>
      <c r="P31" s="55"/>
      <c r="Q31" s="55"/>
      <c r="R31" s="55"/>
      <c r="S31" s="55"/>
      <c r="T31" s="55"/>
      <c r="U31" s="55"/>
      <c r="V31" s="55"/>
      <c r="W31" s="55"/>
      <c r="X31" s="55"/>
      <c r="Y31" s="60">
        <f t="shared" si="1"/>
        <v>0</v>
      </c>
    </row>
    <row r="32" spans="1:25" ht="56.25">
      <c r="A32" s="1"/>
      <c r="B32" s="2" t="s">
        <v>58</v>
      </c>
      <c r="C32" s="26"/>
      <c r="D32" s="26">
        <v>5956000</v>
      </c>
      <c r="E32" s="34">
        <v>5956000</v>
      </c>
      <c r="F32" s="26"/>
      <c r="G32" s="27"/>
      <c r="H32" s="27">
        <v>1</v>
      </c>
      <c r="I32" s="26">
        <f t="shared" si="12"/>
        <v>5956000</v>
      </c>
      <c r="J32" s="27">
        <v>1</v>
      </c>
      <c r="K32" s="27">
        <v>5</v>
      </c>
      <c r="L32" s="2" t="s">
        <v>137</v>
      </c>
      <c r="M32" s="53"/>
      <c r="N32" s="53"/>
      <c r="O32" s="53"/>
      <c r="P32" s="53"/>
      <c r="Q32" s="53"/>
      <c r="R32" s="53"/>
      <c r="S32" s="53"/>
      <c r="T32" s="53"/>
      <c r="U32" s="54"/>
      <c r="V32" s="54"/>
      <c r="W32" s="53"/>
      <c r="X32" s="53"/>
      <c r="Y32" s="60">
        <f t="shared" si="1"/>
        <v>0</v>
      </c>
    </row>
    <row r="33" spans="1:25" ht="72" customHeight="1">
      <c r="A33" s="38">
        <v>7</v>
      </c>
      <c r="B33" s="39" t="s">
        <v>125</v>
      </c>
      <c r="C33" s="40">
        <f>SUM(C34:C83)</f>
        <v>0</v>
      </c>
      <c r="D33" s="40">
        <f t="shared" ref="D33:F33" si="13">SUM(D34:D83)</f>
        <v>252203600</v>
      </c>
      <c r="E33" s="40">
        <f t="shared" si="13"/>
        <v>252203600</v>
      </c>
      <c r="F33" s="40">
        <f t="shared" si="13"/>
        <v>0</v>
      </c>
      <c r="G33" s="41"/>
      <c r="H33" s="50">
        <f>SUM(H34:H83)</f>
        <v>50</v>
      </c>
      <c r="I33" s="50">
        <f t="shared" ref="I33:W33" si="14">SUM(I34:I83)</f>
        <v>244386600</v>
      </c>
      <c r="J33" s="50"/>
      <c r="K33" s="50"/>
      <c r="L33" s="50">
        <f t="shared" si="14"/>
        <v>0</v>
      </c>
      <c r="M33" s="50">
        <f t="shared" si="14"/>
        <v>0</v>
      </c>
      <c r="N33" s="50">
        <f t="shared" si="14"/>
        <v>0</v>
      </c>
      <c r="O33" s="50">
        <f t="shared" si="14"/>
        <v>7295000</v>
      </c>
      <c r="P33" s="50">
        <f t="shared" si="14"/>
        <v>0</v>
      </c>
      <c r="Q33" s="50">
        <f t="shared" si="14"/>
        <v>0</v>
      </c>
      <c r="R33" s="50">
        <f t="shared" si="14"/>
        <v>0</v>
      </c>
      <c r="S33" s="50">
        <f t="shared" si="14"/>
        <v>0</v>
      </c>
      <c r="T33" s="50">
        <f t="shared" si="14"/>
        <v>0</v>
      </c>
      <c r="U33" s="50">
        <f t="shared" si="14"/>
        <v>0</v>
      </c>
      <c r="V33" s="50">
        <f t="shared" si="14"/>
        <v>0</v>
      </c>
      <c r="W33" s="50">
        <f t="shared" si="14"/>
        <v>522000</v>
      </c>
      <c r="X33" s="56"/>
      <c r="Y33" s="60">
        <f t="shared" si="1"/>
        <v>0</v>
      </c>
    </row>
    <row r="34" spans="1:25" ht="112.5">
      <c r="A34" s="1"/>
      <c r="B34" s="2" t="s">
        <v>59</v>
      </c>
      <c r="C34" s="26"/>
      <c r="D34" s="26">
        <v>11500000</v>
      </c>
      <c r="E34" s="34">
        <v>11500000</v>
      </c>
      <c r="F34" s="26"/>
      <c r="G34" s="27"/>
      <c r="H34" s="27">
        <v>1</v>
      </c>
      <c r="I34" s="26">
        <f t="shared" ref="I34:I51" si="15">E34</f>
        <v>11500000</v>
      </c>
      <c r="J34" s="27">
        <v>2</v>
      </c>
      <c r="K34" s="27">
        <v>5</v>
      </c>
      <c r="L34" s="2" t="s">
        <v>139</v>
      </c>
      <c r="M34" s="53"/>
      <c r="N34" s="53"/>
      <c r="O34" s="53"/>
      <c r="P34" s="53"/>
      <c r="Q34" s="53"/>
      <c r="R34" s="53"/>
      <c r="S34" s="53"/>
      <c r="T34" s="53"/>
      <c r="U34" s="54"/>
      <c r="V34" s="54"/>
      <c r="W34" s="53"/>
      <c r="X34" s="53"/>
      <c r="Y34" s="60">
        <f t="shared" si="1"/>
        <v>0</v>
      </c>
    </row>
    <row r="35" spans="1:25" ht="67.5" customHeight="1">
      <c r="A35" s="1"/>
      <c r="B35" s="2" t="s">
        <v>60</v>
      </c>
      <c r="C35" s="26"/>
      <c r="D35" s="26">
        <v>8290000</v>
      </c>
      <c r="E35" s="34">
        <v>8290000</v>
      </c>
      <c r="F35" s="26"/>
      <c r="G35" s="27"/>
      <c r="H35" s="27">
        <v>1</v>
      </c>
      <c r="I35" s="26">
        <f t="shared" si="15"/>
        <v>8290000</v>
      </c>
      <c r="J35" s="27">
        <v>2</v>
      </c>
      <c r="K35" s="27">
        <v>5</v>
      </c>
      <c r="L35" s="2" t="s">
        <v>139</v>
      </c>
      <c r="M35" s="53"/>
      <c r="N35" s="53"/>
      <c r="O35" s="53"/>
      <c r="P35" s="53"/>
      <c r="Q35" s="53"/>
      <c r="R35" s="53"/>
      <c r="S35" s="53"/>
      <c r="T35" s="53"/>
      <c r="U35" s="54"/>
      <c r="V35" s="54"/>
      <c r="W35" s="53"/>
      <c r="X35" s="53"/>
      <c r="Y35" s="60">
        <f t="shared" si="1"/>
        <v>0</v>
      </c>
    </row>
    <row r="36" spans="1:25" ht="87" customHeight="1">
      <c r="A36" s="28"/>
      <c r="B36" s="2" t="s">
        <v>61</v>
      </c>
      <c r="C36" s="26"/>
      <c r="D36" s="26">
        <v>2400000</v>
      </c>
      <c r="E36" s="34">
        <v>2400000</v>
      </c>
      <c r="F36" s="30"/>
      <c r="G36" s="31"/>
      <c r="H36" s="27">
        <v>1</v>
      </c>
      <c r="I36" s="30">
        <f t="shared" si="15"/>
        <v>2400000</v>
      </c>
      <c r="J36" s="31">
        <v>2</v>
      </c>
      <c r="K36" s="31">
        <v>5</v>
      </c>
      <c r="L36" s="2" t="s">
        <v>139</v>
      </c>
      <c r="M36" s="55"/>
      <c r="N36" s="55"/>
      <c r="O36" s="55"/>
      <c r="P36" s="55"/>
      <c r="Q36" s="55"/>
      <c r="R36" s="55"/>
      <c r="S36" s="55"/>
      <c r="T36" s="55"/>
      <c r="U36" s="55"/>
      <c r="V36" s="55"/>
      <c r="W36" s="55"/>
      <c r="X36" s="55"/>
      <c r="Y36" s="60">
        <f t="shared" si="1"/>
        <v>0</v>
      </c>
    </row>
    <row r="37" spans="1:25" ht="88.5" customHeight="1">
      <c r="A37" s="1"/>
      <c r="B37" s="2" t="s">
        <v>62</v>
      </c>
      <c r="C37" s="26"/>
      <c r="D37" s="26">
        <v>8886000</v>
      </c>
      <c r="E37" s="34">
        <v>8886000</v>
      </c>
      <c r="F37" s="26"/>
      <c r="G37" s="27"/>
      <c r="H37" s="27">
        <v>1</v>
      </c>
      <c r="I37" s="26">
        <f t="shared" si="15"/>
        <v>8886000</v>
      </c>
      <c r="J37" s="27">
        <v>2</v>
      </c>
      <c r="K37" s="27">
        <v>5</v>
      </c>
      <c r="L37" s="2" t="s">
        <v>138</v>
      </c>
      <c r="M37" s="53"/>
      <c r="N37" s="53"/>
      <c r="O37" s="53"/>
      <c r="P37" s="53"/>
      <c r="Q37" s="53"/>
      <c r="R37" s="53"/>
      <c r="S37" s="53"/>
      <c r="T37" s="53"/>
      <c r="U37" s="54"/>
      <c r="V37" s="54"/>
      <c r="W37" s="53"/>
      <c r="X37" s="53"/>
      <c r="Y37" s="60">
        <f t="shared" si="1"/>
        <v>0</v>
      </c>
    </row>
    <row r="38" spans="1:25" ht="93.75">
      <c r="A38" s="1"/>
      <c r="B38" s="2" t="s">
        <v>63</v>
      </c>
      <c r="C38" s="26"/>
      <c r="D38" s="26">
        <v>5751000</v>
      </c>
      <c r="E38" s="34">
        <v>5751000</v>
      </c>
      <c r="F38" s="26"/>
      <c r="G38" s="27"/>
      <c r="H38" s="27">
        <v>1</v>
      </c>
      <c r="I38" s="26">
        <f t="shared" si="15"/>
        <v>5751000</v>
      </c>
      <c r="J38" s="27">
        <v>1</v>
      </c>
      <c r="K38" s="27">
        <v>5</v>
      </c>
      <c r="L38" s="2" t="s">
        <v>137</v>
      </c>
      <c r="M38" s="53"/>
      <c r="N38" s="53"/>
      <c r="O38" s="53"/>
      <c r="P38" s="53"/>
      <c r="Q38" s="53"/>
      <c r="R38" s="53"/>
      <c r="S38" s="53"/>
      <c r="T38" s="53"/>
      <c r="U38" s="54"/>
      <c r="V38" s="54"/>
      <c r="W38" s="53"/>
      <c r="X38" s="53"/>
      <c r="Y38" s="60">
        <f t="shared" si="1"/>
        <v>0</v>
      </c>
    </row>
    <row r="39" spans="1:25" ht="87.75" customHeight="1">
      <c r="A39" s="28"/>
      <c r="B39" s="2" t="s">
        <v>64</v>
      </c>
      <c r="C39" s="26"/>
      <c r="D39" s="26">
        <v>4091000</v>
      </c>
      <c r="E39" s="34">
        <v>4091000</v>
      </c>
      <c r="F39" s="30"/>
      <c r="G39" s="31"/>
      <c r="H39" s="27">
        <v>1</v>
      </c>
      <c r="I39" s="30">
        <f t="shared" si="15"/>
        <v>4091000</v>
      </c>
      <c r="J39" s="31">
        <v>1</v>
      </c>
      <c r="K39" s="31">
        <v>5</v>
      </c>
      <c r="L39" s="2" t="s">
        <v>137</v>
      </c>
      <c r="M39" s="55"/>
      <c r="N39" s="55"/>
      <c r="O39" s="55"/>
      <c r="P39" s="55"/>
      <c r="Q39" s="55"/>
      <c r="R39" s="55"/>
      <c r="S39" s="55"/>
      <c r="T39" s="55"/>
      <c r="U39" s="55"/>
      <c r="V39" s="55"/>
      <c r="W39" s="55"/>
      <c r="X39" s="55"/>
      <c r="Y39" s="60">
        <f t="shared" si="1"/>
        <v>0</v>
      </c>
    </row>
    <row r="40" spans="1:25" ht="93.75">
      <c r="A40" s="1"/>
      <c r="B40" s="2" t="s">
        <v>65</v>
      </c>
      <c r="C40" s="26"/>
      <c r="D40" s="26">
        <v>3400000</v>
      </c>
      <c r="E40" s="34">
        <v>3400000</v>
      </c>
      <c r="F40" s="26"/>
      <c r="G40" s="27"/>
      <c r="H40" s="27">
        <v>1</v>
      </c>
      <c r="I40" s="26">
        <f t="shared" si="15"/>
        <v>3400000</v>
      </c>
      <c r="J40" s="27">
        <v>1</v>
      </c>
      <c r="K40" s="27">
        <v>5</v>
      </c>
      <c r="L40" s="2" t="s">
        <v>137</v>
      </c>
      <c r="M40" s="53"/>
      <c r="N40" s="53"/>
      <c r="O40" s="53"/>
      <c r="P40" s="53"/>
      <c r="Q40" s="53"/>
      <c r="R40" s="53"/>
      <c r="S40" s="53"/>
      <c r="T40" s="53"/>
      <c r="U40" s="54"/>
      <c r="V40" s="54"/>
      <c r="W40" s="53"/>
      <c r="X40" s="53"/>
      <c r="Y40" s="60">
        <f t="shared" si="1"/>
        <v>0</v>
      </c>
    </row>
    <row r="41" spans="1:25" ht="64.5" customHeight="1">
      <c r="A41" s="1"/>
      <c r="B41" s="2" t="s">
        <v>66</v>
      </c>
      <c r="C41" s="26"/>
      <c r="D41" s="26">
        <v>8400000</v>
      </c>
      <c r="E41" s="34">
        <v>8400000</v>
      </c>
      <c r="F41" s="26"/>
      <c r="G41" s="27"/>
      <c r="H41" s="27">
        <v>1</v>
      </c>
      <c r="I41" s="26">
        <f t="shared" si="15"/>
        <v>8400000</v>
      </c>
      <c r="J41" s="27">
        <v>1</v>
      </c>
      <c r="K41" s="27">
        <v>5</v>
      </c>
      <c r="L41" s="2" t="s">
        <v>152</v>
      </c>
      <c r="M41" s="53"/>
      <c r="N41" s="53"/>
      <c r="O41" s="53"/>
      <c r="P41" s="53"/>
      <c r="Q41" s="53"/>
      <c r="R41" s="53"/>
      <c r="S41" s="53"/>
      <c r="T41" s="53"/>
      <c r="U41" s="54"/>
      <c r="V41" s="54"/>
      <c r="W41" s="53"/>
      <c r="X41" s="53"/>
      <c r="Y41" s="60">
        <f t="shared" si="1"/>
        <v>0</v>
      </c>
    </row>
    <row r="42" spans="1:25" ht="75">
      <c r="A42" s="1"/>
      <c r="B42" s="2" t="s">
        <v>67</v>
      </c>
      <c r="C42" s="26"/>
      <c r="D42" s="26">
        <v>5980000</v>
      </c>
      <c r="E42" s="34">
        <v>5980000</v>
      </c>
      <c r="F42" s="26"/>
      <c r="G42" s="27"/>
      <c r="H42" s="27">
        <v>1</v>
      </c>
      <c r="I42" s="26">
        <f t="shared" si="15"/>
        <v>5980000</v>
      </c>
      <c r="J42" s="27">
        <v>1</v>
      </c>
      <c r="K42" s="27">
        <v>5</v>
      </c>
      <c r="L42" s="2" t="s">
        <v>137</v>
      </c>
      <c r="M42" s="53"/>
      <c r="N42" s="53"/>
      <c r="O42" s="53"/>
      <c r="P42" s="53"/>
      <c r="Q42" s="53"/>
      <c r="R42" s="53"/>
      <c r="S42" s="53"/>
      <c r="T42" s="53"/>
      <c r="U42" s="54"/>
      <c r="V42" s="54"/>
      <c r="W42" s="53"/>
      <c r="X42" s="53"/>
      <c r="Y42" s="60">
        <f t="shared" si="1"/>
        <v>0</v>
      </c>
    </row>
    <row r="43" spans="1:25" ht="66.75" customHeight="1">
      <c r="A43" s="28"/>
      <c r="B43" s="2" t="s">
        <v>68</v>
      </c>
      <c r="C43" s="26"/>
      <c r="D43" s="26">
        <v>5000000</v>
      </c>
      <c r="E43" s="34">
        <v>5000000</v>
      </c>
      <c r="F43" s="30"/>
      <c r="G43" s="31"/>
      <c r="H43" s="27">
        <v>1</v>
      </c>
      <c r="I43" s="26">
        <f t="shared" si="15"/>
        <v>5000000</v>
      </c>
      <c r="J43" s="27">
        <v>1</v>
      </c>
      <c r="K43" s="27">
        <v>5</v>
      </c>
      <c r="L43" s="2" t="s">
        <v>137</v>
      </c>
      <c r="M43" s="55"/>
      <c r="N43" s="55"/>
      <c r="O43" s="55"/>
      <c r="P43" s="55"/>
      <c r="Q43" s="55"/>
      <c r="R43" s="55"/>
      <c r="S43" s="55"/>
      <c r="T43" s="55"/>
      <c r="U43" s="55"/>
      <c r="V43" s="55"/>
      <c r="W43" s="55"/>
      <c r="X43" s="55"/>
      <c r="Y43" s="60">
        <f t="shared" si="1"/>
        <v>0</v>
      </c>
    </row>
    <row r="44" spans="1:25" ht="66.75" customHeight="1">
      <c r="A44" s="1"/>
      <c r="B44" s="2" t="s">
        <v>69</v>
      </c>
      <c r="C44" s="26"/>
      <c r="D44" s="26">
        <v>1999800</v>
      </c>
      <c r="E44" s="34">
        <v>1999800</v>
      </c>
      <c r="F44" s="26"/>
      <c r="G44" s="27"/>
      <c r="H44" s="27">
        <v>1</v>
      </c>
      <c r="I44" s="26">
        <f t="shared" si="15"/>
        <v>1999800</v>
      </c>
      <c r="J44" s="27">
        <v>1</v>
      </c>
      <c r="K44" s="27">
        <v>5</v>
      </c>
      <c r="L44" s="2" t="s">
        <v>137</v>
      </c>
      <c r="M44" s="53"/>
      <c r="N44" s="53"/>
      <c r="O44" s="53"/>
      <c r="P44" s="53"/>
      <c r="Q44" s="53"/>
      <c r="R44" s="53"/>
      <c r="S44" s="53"/>
      <c r="T44" s="53"/>
      <c r="U44" s="54"/>
      <c r="V44" s="54"/>
      <c r="W44" s="53"/>
      <c r="X44" s="53"/>
      <c r="Y44" s="60">
        <f t="shared" si="1"/>
        <v>0</v>
      </c>
    </row>
    <row r="45" spans="1:25" ht="75">
      <c r="A45" s="1"/>
      <c r="B45" s="2" t="s">
        <v>70</v>
      </c>
      <c r="C45" s="26"/>
      <c r="D45" s="26">
        <v>1984800</v>
      </c>
      <c r="E45" s="34">
        <v>1984800</v>
      </c>
      <c r="F45" s="26"/>
      <c r="G45" s="27"/>
      <c r="H45" s="27">
        <v>1</v>
      </c>
      <c r="I45" s="26">
        <f t="shared" si="15"/>
        <v>1984800</v>
      </c>
      <c r="J45" s="27">
        <v>1</v>
      </c>
      <c r="K45" s="27">
        <v>5</v>
      </c>
      <c r="L45" s="2" t="s">
        <v>137</v>
      </c>
      <c r="M45" s="53"/>
      <c r="N45" s="53"/>
      <c r="O45" s="53"/>
      <c r="P45" s="53"/>
      <c r="Q45" s="53"/>
      <c r="R45" s="53"/>
      <c r="S45" s="53"/>
      <c r="T45" s="53"/>
      <c r="U45" s="54"/>
      <c r="V45" s="54"/>
      <c r="W45" s="53"/>
      <c r="X45" s="53"/>
      <c r="Y45" s="60">
        <f t="shared" si="1"/>
        <v>0</v>
      </c>
    </row>
    <row r="46" spans="1:25" ht="65.25" customHeight="1">
      <c r="A46" s="28"/>
      <c r="B46" s="2" t="s">
        <v>71</v>
      </c>
      <c r="C46" s="26"/>
      <c r="D46" s="26">
        <v>1992000</v>
      </c>
      <c r="E46" s="34">
        <v>1992000</v>
      </c>
      <c r="F46" s="30"/>
      <c r="G46" s="31"/>
      <c r="H46" s="27">
        <v>1</v>
      </c>
      <c r="I46" s="26">
        <f t="shared" si="15"/>
        <v>1992000</v>
      </c>
      <c r="J46" s="31">
        <v>2</v>
      </c>
      <c r="K46" s="31">
        <v>5</v>
      </c>
      <c r="L46" s="2" t="s">
        <v>147</v>
      </c>
      <c r="M46" s="55"/>
      <c r="N46" s="55"/>
      <c r="O46" s="55"/>
      <c r="P46" s="55"/>
      <c r="Q46" s="55"/>
      <c r="R46" s="55"/>
      <c r="S46" s="55"/>
      <c r="T46" s="55"/>
      <c r="U46" s="55"/>
      <c r="V46" s="55"/>
      <c r="W46" s="55"/>
      <c r="X46" s="55"/>
      <c r="Y46" s="60">
        <f t="shared" si="1"/>
        <v>0</v>
      </c>
    </row>
    <row r="47" spans="1:25" ht="75">
      <c r="A47" s="1"/>
      <c r="B47" s="2" t="s">
        <v>72</v>
      </c>
      <c r="C47" s="26"/>
      <c r="D47" s="26">
        <v>1965000</v>
      </c>
      <c r="E47" s="34">
        <v>1965000</v>
      </c>
      <c r="F47" s="26"/>
      <c r="G47" s="27"/>
      <c r="H47" s="27">
        <v>1</v>
      </c>
      <c r="I47" s="26">
        <f t="shared" si="15"/>
        <v>1965000</v>
      </c>
      <c r="J47" s="27">
        <v>2</v>
      </c>
      <c r="K47" s="27">
        <v>5</v>
      </c>
      <c r="L47" s="2" t="s">
        <v>147</v>
      </c>
      <c r="M47" s="53"/>
      <c r="N47" s="53"/>
      <c r="O47" s="53"/>
      <c r="P47" s="53"/>
      <c r="Q47" s="53"/>
      <c r="R47" s="53"/>
      <c r="S47" s="53"/>
      <c r="T47" s="53"/>
      <c r="U47" s="54"/>
      <c r="V47" s="54"/>
      <c r="W47" s="53"/>
      <c r="X47" s="53"/>
      <c r="Y47" s="60">
        <f t="shared" si="1"/>
        <v>0</v>
      </c>
    </row>
    <row r="48" spans="1:25" ht="68.25" customHeight="1">
      <c r="A48" s="1"/>
      <c r="B48" s="2" t="s">
        <v>73</v>
      </c>
      <c r="C48" s="26"/>
      <c r="D48" s="26">
        <v>1262000</v>
      </c>
      <c r="E48" s="34">
        <v>1262000</v>
      </c>
      <c r="F48" s="26"/>
      <c r="G48" s="27"/>
      <c r="H48" s="27">
        <v>1</v>
      </c>
      <c r="I48" s="26">
        <f t="shared" si="15"/>
        <v>1262000</v>
      </c>
      <c r="J48" s="27">
        <v>2</v>
      </c>
      <c r="K48" s="27">
        <v>5</v>
      </c>
      <c r="L48" s="2" t="s">
        <v>147</v>
      </c>
      <c r="M48" s="53"/>
      <c r="N48" s="53"/>
      <c r="O48" s="53"/>
      <c r="P48" s="53"/>
      <c r="Q48" s="53"/>
      <c r="R48" s="53"/>
      <c r="S48" s="53"/>
      <c r="T48" s="53"/>
      <c r="U48" s="54"/>
      <c r="V48" s="54"/>
      <c r="W48" s="53"/>
      <c r="X48" s="53"/>
      <c r="Y48" s="60">
        <f t="shared" si="1"/>
        <v>0</v>
      </c>
    </row>
    <row r="49" spans="1:25" ht="75">
      <c r="A49" s="1"/>
      <c r="B49" s="2" t="s">
        <v>74</v>
      </c>
      <c r="C49" s="26"/>
      <c r="D49" s="26">
        <v>14186000</v>
      </c>
      <c r="E49" s="34">
        <v>14186000</v>
      </c>
      <c r="F49" s="26"/>
      <c r="G49" s="27"/>
      <c r="H49" s="27">
        <v>1</v>
      </c>
      <c r="I49" s="26">
        <f t="shared" si="15"/>
        <v>14186000</v>
      </c>
      <c r="J49" s="27">
        <v>1</v>
      </c>
      <c r="K49" s="27">
        <v>5</v>
      </c>
      <c r="L49" s="2" t="s">
        <v>137</v>
      </c>
      <c r="M49" s="53"/>
      <c r="N49" s="53"/>
      <c r="O49" s="53"/>
      <c r="P49" s="53"/>
      <c r="Q49" s="53"/>
      <c r="R49" s="53"/>
      <c r="S49" s="53"/>
      <c r="T49" s="53"/>
      <c r="U49" s="54"/>
      <c r="V49" s="54"/>
      <c r="W49" s="53"/>
      <c r="X49" s="53"/>
      <c r="Y49" s="60">
        <f t="shared" si="1"/>
        <v>0</v>
      </c>
    </row>
    <row r="50" spans="1:25" ht="72" customHeight="1">
      <c r="A50" s="28"/>
      <c r="B50" s="2" t="s">
        <v>75</v>
      </c>
      <c r="C50" s="26"/>
      <c r="D50" s="26">
        <v>6964000</v>
      </c>
      <c r="E50" s="34">
        <v>6964000</v>
      </c>
      <c r="F50" s="30"/>
      <c r="G50" s="31"/>
      <c r="H50" s="27">
        <v>1</v>
      </c>
      <c r="I50" s="26">
        <f t="shared" si="15"/>
        <v>6964000</v>
      </c>
      <c r="J50" s="31">
        <v>1</v>
      </c>
      <c r="K50" s="31">
        <v>5</v>
      </c>
      <c r="L50" s="2" t="s">
        <v>137</v>
      </c>
      <c r="M50" s="55"/>
      <c r="N50" s="55"/>
      <c r="O50" s="55"/>
      <c r="P50" s="55"/>
      <c r="Q50" s="55"/>
      <c r="R50" s="55"/>
      <c r="S50" s="55"/>
      <c r="T50" s="55"/>
      <c r="U50" s="55"/>
      <c r="V50" s="55"/>
      <c r="W50" s="55"/>
      <c r="X50" s="55"/>
      <c r="Y50" s="60">
        <f t="shared" si="1"/>
        <v>0</v>
      </c>
    </row>
    <row r="51" spans="1:25" ht="72" customHeight="1">
      <c r="A51" s="1"/>
      <c r="B51" s="2" t="s">
        <v>76</v>
      </c>
      <c r="C51" s="26"/>
      <c r="D51" s="26">
        <v>4504000</v>
      </c>
      <c r="E51" s="34">
        <v>4504000</v>
      </c>
      <c r="F51" s="26"/>
      <c r="G51" s="27"/>
      <c r="H51" s="27">
        <v>1</v>
      </c>
      <c r="I51" s="26">
        <f t="shared" si="15"/>
        <v>4504000</v>
      </c>
      <c r="J51" s="27">
        <v>2</v>
      </c>
      <c r="K51" s="27">
        <v>2</v>
      </c>
      <c r="L51" s="2" t="s">
        <v>148</v>
      </c>
      <c r="M51" s="53"/>
      <c r="N51" s="53"/>
      <c r="O51" s="53"/>
      <c r="P51" s="53"/>
      <c r="Q51" s="53"/>
      <c r="R51" s="53"/>
      <c r="S51" s="53"/>
      <c r="T51" s="53"/>
      <c r="U51" s="54"/>
      <c r="V51" s="54"/>
      <c r="W51" s="53"/>
      <c r="X51" s="53"/>
      <c r="Y51" s="60">
        <f t="shared" si="1"/>
        <v>0</v>
      </c>
    </row>
    <row r="52" spans="1:25" ht="75">
      <c r="A52" s="1"/>
      <c r="B52" s="2" t="s">
        <v>77</v>
      </c>
      <c r="C52" s="26"/>
      <c r="D52" s="26">
        <v>8749000</v>
      </c>
      <c r="E52" s="34">
        <v>8749000</v>
      </c>
      <c r="F52" s="26"/>
      <c r="G52" s="27"/>
      <c r="H52" s="27">
        <v>1</v>
      </c>
      <c r="I52" s="26">
        <f>E52</f>
        <v>8749000</v>
      </c>
      <c r="J52" s="27">
        <v>1</v>
      </c>
      <c r="K52" s="27">
        <v>5</v>
      </c>
      <c r="L52" s="2" t="s">
        <v>137</v>
      </c>
      <c r="M52" s="53"/>
      <c r="N52" s="53"/>
      <c r="O52" s="53"/>
      <c r="P52" s="53"/>
      <c r="Q52" s="53"/>
      <c r="R52" s="53"/>
      <c r="S52" s="53"/>
      <c r="T52" s="53"/>
      <c r="U52" s="54"/>
      <c r="V52" s="54"/>
      <c r="W52" s="53"/>
      <c r="X52" s="53"/>
      <c r="Y52" s="60">
        <f t="shared" si="1"/>
        <v>0</v>
      </c>
    </row>
    <row r="53" spans="1:25" ht="92.25" customHeight="1">
      <c r="A53" s="28"/>
      <c r="B53" s="2" t="s">
        <v>78</v>
      </c>
      <c r="C53" s="26"/>
      <c r="D53" s="26">
        <v>3080000</v>
      </c>
      <c r="E53" s="34">
        <v>3080000</v>
      </c>
      <c r="F53" s="30"/>
      <c r="G53" s="31"/>
      <c r="H53" s="27">
        <v>1</v>
      </c>
      <c r="I53" s="30">
        <f>E53</f>
        <v>3080000</v>
      </c>
      <c r="J53" s="31">
        <v>1</v>
      </c>
      <c r="K53" s="31">
        <v>5</v>
      </c>
      <c r="L53" s="2" t="s">
        <v>143</v>
      </c>
      <c r="M53" s="55"/>
      <c r="N53" s="55"/>
      <c r="O53" s="55"/>
      <c r="P53" s="55"/>
      <c r="Q53" s="55"/>
      <c r="R53" s="55"/>
      <c r="S53" s="55"/>
      <c r="T53" s="55"/>
      <c r="U53" s="55"/>
      <c r="V53" s="55"/>
      <c r="W53" s="55"/>
      <c r="X53" s="55"/>
      <c r="Y53" s="60">
        <f t="shared" si="1"/>
        <v>0</v>
      </c>
    </row>
    <row r="54" spans="1:25" ht="75">
      <c r="A54" s="1"/>
      <c r="B54" s="2" t="s">
        <v>79</v>
      </c>
      <c r="C54" s="26"/>
      <c r="D54" s="26">
        <v>1827000</v>
      </c>
      <c r="E54" s="34">
        <v>1827000</v>
      </c>
      <c r="F54" s="26"/>
      <c r="G54" s="27"/>
      <c r="H54" s="27">
        <v>1</v>
      </c>
      <c r="I54" s="26"/>
      <c r="J54" s="27" t="s">
        <v>4</v>
      </c>
      <c r="K54" s="27"/>
      <c r="L54" s="2" t="s">
        <v>144</v>
      </c>
      <c r="M54" s="53"/>
      <c r="N54" s="53"/>
      <c r="O54" s="53">
        <v>1820000</v>
      </c>
      <c r="P54" s="53"/>
      <c r="Q54" s="53"/>
      <c r="R54" s="53"/>
      <c r="S54" s="53"/>
      <c r="T54" s="53"/>
      <c r="U54" s="54"/>
      <c r="V54" s="54"/>
      <c r="W54" s="53">
        <f>E54-O54</f>
        <v>7000</v>
      </c>
      <c r="X54" s="53"/>
      <c r="Y54" s="60">
        <f t="shared" si="1"/>
        <v>0</v>
      </c>
    </row>
    <row r="55" spans="1:25" ht="94.5" customHeight="1">
      <c r="A55" s="1"/>
      <c r="B55" s="2" t="s">
        <v>80</v>
      </c>
      <c r="C55" s="26"/>
      <c r="D55" s="26">
        <v>1674000</v>
      </c>
      <c r="E55" s="34">
        <v>1674000</v>
      </c>
      <c r="F55" s="26"/>
      <c r="G55" s="27"/>
      <c r="H55" s="27">
        <v>1</v>
      </c>
      <c r="I55" s="26"/>
      <c r="J55" s="27" t="s">
        <v>4</v>
      </c>
      <c r="K55" s="27"/>
      <c r="L55" s="2" t="s">
        <v>144</v>
      </c>
      <c r="M55" s="53"/>
      <c r="N55" s="53"/>
      <c r="O55" s="53">
        <v>1669000</v>
      </c>
      <c r="P55" s="53"/>
      <c r="Q55" s="53"/>
      <c r="R55" s="53"/>
      <c r="S55" s="53"/>
      <c r="T55" s="53"/>
      <c r="U55" s="54"/>
      <c r="V55" s="54"/>
      <c r="W55" s="53">
        <f>E55-O55</f>
        <v>5000</v>
      </c>
      <c r="X55" s="53"/>
      <c r="Y55" s="60">
        <f t="shared" si="1"/>
        <v>0</v>
      </c>
    </row>
    <row r="56" spans="1:25" ht="75">
      <c r="A56" s="1"/>
      <c r="B56" s="2" t="s">
        <v>81</v>
      </c>
      <c r="C56" s="26"/>
      <c r="D56" s="26">
        <v>14223000</v>
      </c>
      <c r="E56" s="34">
        <v>14223000</v>
      </c>
      <c r="F56" s="26"/>
      <c r="G56" s="27"/>
      <c r="H56" s="27">
        <v>1</v>
      </c>
      <c r="I56" s="26">
        <f>E56</f>
        <v>14223000</v>
      </c>
      <c r="J56" s="27">
        <v>2</v>
      </c>
      <c r="K56" s="27">
        <v>5</v>
      </c>
      <c r="L56" s="2" t="s">
        <v>138</v>
      </c>
      <c r="M56" s="53"/>
      <c r="N56" s="53"/>
      <c r="O56" s="53"/>
      <c r="P56" s="53"/>
      <c r="Q56" s="53"/>
      <c r="R56" s="53"/>
      <c r="S56" s="53"/>
      <c r="T56" s="53"/>
      <c r="U56" s="54"/>
      <c r="V56" s="54"/>
      <c r="W56" s="53"/>
      <c r="X56" s="53"/>
      <c r="Y56" s="60">
        <f t="shared" si="1"/>
        <v>0</v>
      </c>
    </row>
    <row r="57" spans="1:25" ht="87.75" customHeight="1">
      <c r="A57" s="28"/>
      <c r="B57" s="2" t="s">
        <v>82</v>
      </c>
      <c r="C57" s="26"/>
      <c r="D57" s="26">
        <v>2681000</v>
      </c>
      <c r="E57" s="34">
        <v>2681000</v>
      </c>
      <c r="F57" s="30"/>
      <c r="G57" s="31"/>
      <c r="H57" s="27">
        <v>1</v>
      </c>
      <c r="I57" s="30"/>
      <c r="J57" s="27" t="s">
        <v>4</v>
      </c>
      <c r="K57" s="31"/>
      <c r="L57" s="2" t="s">
        <v>144</v>
      </c>
      <c r="M57" s="55"/>
      <c r="N57" s="55"/>
      <c r="O57" s="55">
        <v>2476000</v>
      </c>
      <c r="P57" s="55"/>
      <c r="Q57" s="55"/>
      <c r="R57" s="55"/>
      <c r="S57" s="55"/>
      <c r="T57" s="55"/>
      <c r="U57" s="55"/>
      <c r="V57" s="55"/>
      <c r="W57" s="55">
        <f>E57-O57</f>
        <v>205000</v>
      </c>
      <c r="X57" s="55"/>
      <c r="Y57" s="60">
        <f t="shared" si="1"/>
        <v>0</v>
      </c>
    </row>
    <row r="58" spans="1:25" ht="72.75" customHeight="1">
      <c r="A58" s="1"/>
      <c r="B58" s="2" t="s">
        <v>129</v>
      </c>
      <c r="C58" s="26"/>
      <c r="D58" s="26">
        <v>1635000</v>
      </c>
      <c r="E58" s="34">
        <v>1635000</v>
      </c>
      <c r="F58" s="26"/>
      <c r="G58" s="27"/>
      <c r="H58" s="27">
        <v>1</v>
      </c>
      <c r="I58" s="26"/>
      <c r="J58" s="27" t="s">
        <v>4</v>
      </c>
      <c r="K58" s="27"/>
      <c r="L58" s="2" t="s">
        <v>144</v>
      </c>
      <c r="M58" s="53"/>
      <c r="N58" s="53"/>
      <c r="O58" s="53">
        <v>1330000</v>
      </c>
      <c r="P58" s="53"/>
      <c r="Q58" s="53"/>
      <c r="R58" s="53"/>
      <c r="S58" s="53"/>
      <c r="T58" s="53"/>
      <c r="U58" s="54"/>
      <c r="V58" s="54"/>
      <c r="W58" s="53">
        <f>E58-O58</f>
        <v>305000</v>
      </c>
      <c r="X58" s="53"/>
      <c r="Y58" s="60">
        <f t="shared" si="1"/>
        <v>0</v>
      </c>
    </row>
    <row r="59" spans="1:25" ht="112.5">
      <c r="A59" s="1"/>
      <c r="B59" s="2" t="s">
        <v>128</v>
      </c>
      <c r="C59" s="26"/>
      <c r="D59" s="26">
        <v>1310000</v>
      </c>
      <c r="E59" s="34">
        <v>1310000</v>
      </c>
      <c r="F59" s="26"/>
      <c r="G59" s="27"/>
      <c r="H59" s="27">
        <v>1</v>
      </c>
      <c r="I59" s="26">
        <f t="shared" ref="I59:I82" si="16">E59</f>
        <v>1310000</v>
      </c>
      <c r="J59" s="27">
        <v>1</v>
      </c>
      <c r="K59" s="27">
        <v>5</v>
      </c>
      <c r="L59" s="2" t="s">
        <v>143</v>
      </c>
      <c r="M59" s="53"/>
      <c r="N59" s="53"/>
      <c r="O59" s="53"/>
      <c r="P59" s="53"/>
      <c r="Q59" s="53"/>
      <c r="R59" s="53"/>
      <c r="S59" s="53"/>
      <c r="T59" s="53"/>
      <c r="U59" s="54"/>
      <c r="V59" s="54"/>
      <c r="W59" s="53"/>
      <c r="X59" s="53"/>
      <c r="Y59" s="60">
        <f t="shared" si="1"/>
        <v>0</v>
      </c>
    </row>
    <row r="60" spans="1:25" ht="93.75" customHeight="1">
      <c r="A60" s="28"/>
      <c r="B60" s="2" t="s">
        <v>83</v>
      </c>
      <c r="C60" s="26"/>
      <c r="D60" s="26">
        <v>4549000</v>
      </c>
      <c r="E60" s="34">
        <v>4549000</v>
      </c>
      <c r="F60" s="30"/>
      <c r="G60" s="31"/>
      <c r="H60" s="27">
        <v>1</v>
      </c>
      <c r="I60" s="30">
        <f t="shared" si="16"/>
        <v>4549000</v>
      </c>
      <c r="J60" s="31">
        <v>1</v>
      </c>
      <c r="K60" s="31">
        <v>5</v>
      </c>
      <c r="L60" s="29" t="s">
        <v>147</v>
      </c>
      <c r="M60" s="55"/>
      <c r="N60" s="55"/>
      <c r="O60" s="55"/>
      <c r="P60" s="55"/>
      <c r="Q60" s="55"/>
      <c r="R60" s="55"/>
      <c r="S60" s="55"/>
      <c r="T60" s="55"/>
      <c r="U60" s="55"/>
      <c r="V60" s="55"/>
      <c r="W60" s="55"/>
      <c r="X60" s="55"/>
      <c r="Y60" s="60">
        <f t="shared" si="1"/>
        <v>0</v>
      </c>
    </row>
    <row r="61" spans="1:25" ht="93.75">
      <c r="A61" s="1"/>
      <c r="B61" s="2" t="s">
        <v>84</v>
      </c>
      <c r="C61" s="26"/>
      <c r="D61" s="26">
        <v>2160000</v>
      </c>
      <c r="E61" s="34">
        <v>2160000</v>
      </c>
      <c r="F61" s="26"/>
      <c r="G61" s="27"/>
      <c r="H61" s="27">
        <v>1</v>
      </c>
      <c r="I61" s="26">
        <f t="shared" si="16"/>
        <v>2160000</v>
      </c>
      <c r="J61" s="27">
        <v>1</v>
      </c>
      <c r="K61" s="27">
        <v>5</v>
      </c>
      <c r="L61" s="2" t="s">
        <v>138</v>
      </c>
      <c r="M61" s="53"/>
      <c r="N61" s="53"/>
      <c r="O61" s="53"/>
      <c r="P61" s="53"/>
      <c r="Q61" s="53"/>
      <c r="R61" s="53"/>
      <c r="S61" s="53"/>
      <c r="T61" s="53"/>
      <c r="U61" s="54"/>
      <c r="V61" s="54"/>
      <c r="W61" s="53"/>
      <c r="X61" s="53"/>
      <c r="Y61" s="60">
        <f t="shared" si="1"/>
        <v>0</v>
      </c>
    </row>
    <row r="62" spans="1:25" ht="114.75" customHeight="1">
      <c r="A62" s="1"/>
      <c r="B62" s="2" t="s">
        <v>85</v>
      </c>
      <c r="C62" s="26"/>
      <c r="D62" s="26">
        <v>2167000</v>
      </c>
      <c r="E62" s="34">
        <v>2167000</v>
      </c>
      <c r="F62" s="26"/>
      <c r="G62" s="27"/>
      <c r="H62" s="27">
        <v>1</v>
      </c>
      <c r="I62" s="26">
        <f t="shared" si="16"/>
        <v>2167000</v>
      </c>
      <c r="J62" s="27">
        <v>2</v>
      </c>
      <c r="K62" s="27">
        <v>5</v>
      </c>
      <c r="L62" s="2" t="s">
        <v>148</v>
      </c>
      <c r="M62" s="53"/>
      <c r="N62" s="53"/>
      <c r="O62" s="53"/>
      <c r="P62" s="53"/>
      <c r="Q62" s="53"/>
      <c r="R62" s="53"/>
      <c r="S62" s="53"/>
      <c r="T62" s="53"/>
      <c r="U62" s="54"/>
      <c r="V62" s="54"/>
      <c r="W62" s="53"/>
      <c r="X62" s="53"/>
      <c r="Y62" s="60">
        <f t="shared" si="1"/>
        <v>0</v>
      </c>
    </row>
    <row r="63" spans="1:25" ht="75">
      <c r="A63" s="1"/>
      <c r="B63" s="2" t="s">
        <v>86</v>
      </c>
      <c r="C63" s="26"/>
      <c r="D63" s="26">
        <v>1442000</v>
      </c>
      <c r="E63" s="34">
        <v>1442000</v>
      </c>
      <c r="F63" s="26"/>
      <c r="G63" s="27"/>
      <c r="H63" s="27">
        <v>1</v>
      </c>
      <c r="I63" s="26">
        <f t="shared" si="16"/>
        <v>1442000</v>
      </c>
      <c r="J63" s="27">
        <v>1</v>
      </c>
      <c r="K63" s="27">
        <v>5</v>
      </c>
      <c r="L63" s="2" t="s">
        <v>137</v>
      </c>
      <c r="M63" s="53"/>
      <c r="N63" s="53"/>
      <c r="O63" s="53"/>
      <c r="P63" s="53"/>
      <c r="Q63" s="53"/>
      <c r="R63" s="53"/>
      <c r="S63" s="53"/>
      <c r="T63" s="53"/>
      <c r="U63" s="54"/>
      <c r="V63" s="54"/>
      <c r="W63" s="53"/>
      <c r="X63" s="53"/>
      <c r="Y63" s="60">
        <f t="shared" si="1"/>
        <v>0</v>
      </c>
    </row>
    <row r="64" spans="1:25" ht="75">
      <c r="A64" s="1"/>
      <c r="B64" s="2" t="s">
        <v>87</v>
      </c>
      <c r="C64" s="26"/>
      <c r="D64" s="26">
        <v>7012000</v>
      </c>
      <c r="E64" s="34">
        <v>7012000</v>
      </c>
      <c r="F64" s="26"/>
      <c r="G64" s="27"/>
      <c r="H64" s="27">
        <v>1</v>
      </c>
      <c r="I64" s="26">
        <f t="shared" si="16"/>
        <v>7012000</v>
      </c>
      <c r="J64" s="27">
        <v>2</v>
      </c>
      <c r="K64" s="27">
        <v>5</v>
      </c>
      <c r="L64" s="2" t="s">
        <v>147</v>
      </c>
      <c r="M64" s="53"/>
      <c r="N64" s="53"/>
      <c r="O64" s="53"/>
      <c r="P64" s="53"/>
      <c r="Q64" s="53"/>
      <c r="R64" s="53"/>
      <c r="S64" s="53"/>
      <c r="T64" s="53"/>
      <c r="U64" s="54"/>
      <c r="V64" s="54"/>
      <c r="W64" s="53"/>
      <c r="X64" s="53"/>
      <c r="Y64" s="60">
        <f t="shared" si="1"/>
        <v>0</v>
      </c>
    </row>
    <row r="65" spans="1:25" ht="66" customHeight="1">
      <c r="A65" s="28"/>
      <c r="B65" s="2" t="s">
        <v>88</v>
      </c>
      <c r="C65" s="26"/>
      <c r="D65" s="26">
        <v>1612000</v>
      </c>
      <c r="E65" s="34">
        <v>1612000</v>
      </c>
      <c r="F65" s="30"/>
      <c r="G65" s="31"/>
      <c r="H65" s="27">
        <v>1</v>
      </c>
      <c r="I65" s="30">
        <f t="shared" si="16"/>
        <v>1612000</v>
      </c>
      <c r="J65" s="31">
        <v>2</v>
      </c>
      <c r="K65" s="31">
        <v>5</v>
      </c>
      <c r="L65" s="2" t="s">
        <v>147</v>
      </c>
      <c r="M65" s="55"/>
      <c r="N65" s="55"/>
      <c r="O65" s="55"/>
      <c r="P65" s="55"/>
      <c r="Q65" s="55"/>
      <c r="R65" s="55"/>
      <c r="S65" s="55"/>
      <c r="T65" s="55"/>
      <c r="U65" s="55"/>
      <c r="V65" s="55"/>
      <c r="W65" s="55"/>
      <c r="X65" s="55"/>
      <c r="Y65" s="60">
        <f t="shared" si="1"/>
        <v>0</v>
      </c>
    </row>
    <row r="66" spans="1:25" ht="66" customHeight="1">
      <c r="A66" s="1"/>
      <c r="B66" s="2" t="s">
        <v>89</v>
      </c>
      <c r="C66" s="26"/>
      <c r="D66" s="26">
        <v>13000000</v>
      </c>
      <c r="E66" s="34">
        <v>13000000</v>
      </c>
      <c r="F66" s="26"/>
      <c r="G66" s="27"/>
      <c r="H66" s="27">
        <v>1</v>
      </c>
      <c r="I66" s="26">
        <f t="shared" si="16"/>
        <v>13000000</v>
      </c>
      <c r="J66" s="27">
        <v>1</v>
      </c>
      <c r="K66" s="27">
        <v>5</v>
      </c>
      <c r="L66" s="2" t="s">
        <v>137</v>
      </c>
      <c r="M66" s="53"/>
      <c r="N66" s="53"/>
      <c r="O66" s="53"/>
      <c r="P66" s="53"/>
      <c r="Q66" s="53"/>
      <c r="R66" s="53"/>
      <c r="S66" s="53"/>
      <c r="T66" s="53"/>
      <c r="U66" s="54"/>
      <c r="V66" s="54"/>
      <c r="W66" s="53"/>
      <c r="X66" s="53"/>
      <c r="Y66" s="60">
        <f t="shared" si="1"/>
        <v>0</v>
      </c>
    </row>
    <row r="67" spans="1:25" ht="93.75">
      <c r="A67" s="1"/>
      <c r="B67" s="2" t="s">
        <v>90</v>
      </c>
      <c r="C67" s="26"/>
      <c r="D67" s="26">
        <v>7148000</v>
      </c>
      <c r="E67" s="34">
        <v>7148000</v>
      </c>
      <c r="F67" s="26"/>
      <c r="G67" s="27"/>
      <c r="H67" s="27">
        <v>1</v>
      </c>
      <c r="I67" s="26">
        <f t="shared" si="16"/>
        <v>7148000</v>
      </c>
      <c r="J67" s="27">
        <v>1</v>
      </c>
      <c r="K67" s="27">
        <v>5</v>
      </c>
      <c r="L67" s="2" t="s">
        <v>137</v>
      </c>
      <c r="M67" s="53"/>
      <c r="N67" s="53"/>
      <c r="O67" s="53"/>
      <c r="P67" s="53"/>
      <c r="Q67" s="53"/>
      <c r="R67" s="53"/>
      <c r="S67" s="53"/>
      <c r="T67" s="53"/>
      <c r="U67" s="54"/>
      <c r="V67" s="54"/>
      <c r="W67" s="53"/>
      <c r="X67" s="53"/>
      <c r="Y67" s="60">
        <f t="shared" si="1"/>
        <v>0</v>
      </c>
    </row>
    <row r="68" spans="1:25" ht="93" customHeight="1">
      <c r="A68" s="28"/>
      <c r="B68" s="2" t="s">
        <v>91</v>
      </c>
      <c r="C68" s="26"/>
      <c r="D68" s="26">
        <v>7210000</v>
      </c>
      <c r="E68" s="34">
        <v>7210000</v>
      </c>
      <c r="F68" s="30"/>
      <c r="G68" s="31"/>
      <c r="H68" s="27">
        <v>1</v>
      </c>
      <c r="I68" s="30">
        <f t="shared" si="16"/>
        <v>7210000</v>
      </c>
      <c r="J68" s="31">
        <v>1</v>
      </c>
      <c r="K68" s="31">
        <v>5</v>
      </c>
      <c r="L68" s="2" t="s">
        <v>137</v>
      </c>
      <c r="M68" s="55"/>
      <c r="N68" s="55"/>
      <c r="O68" s="55"/>
      <c r="P68" s="55"/>
      <c r="Q68" s="55"/>
      <c r="R68" s="55"/>
      <c r="S68" s="55"/>
      <c r="T68" s="55"/>
      <c r="U68" s="55"/>
      <c r="V68" s="55"/>
      <c r="W68" s="55"/>
      <c r="X68" s="55"/>
      <c r="Y68" s="60">
        <f t="shared" si="1"/>
        <v>0</v>
      </c>
    </row>
    <row r="69" spans="1:25" ht="50.25" customHeight="1">
      <c r="A69" s="1"/>
      <c r="B69" s="2" t="s">
        <v>92</v>
      </c>
      <c r="C69" s="26"/>
      <c r="D69" s="26">
        <v>1530000</v>
      </c>
      <c r="E69" s="34">
        <v>1530000</v>
      </c>
      <c r="F69" s="26"/>
      <c r="G69" s="27"/>
      <c r="H69" s="27">
        <v>1</v>
      </c>
      <c r="I69" s="26">
        <f t="shared" si="16"/>
        <v>1530000</v>
      </c>
      <c r="J69" s="27">
        <v>1</v>
      </c>
      <c r="K69" s="27">
        <v>5</v>
      </c>
      <c r="L69" s="2" t="s">
        <v>147</v>
      </c>
      <c r="M69" s="53"/>
      <c r="N69" s="53"/>
      <c r="O69" s="53"/>
      <c r="P69" s="53"/>
      <c r="Q69" s="53"/>
      <c r="R69" s="53"/>
      <c r="S69" s="53"/>
      <c r="T69" s="53"/>
      <c r="U69" s="54"/>
      <c r="V69" s="54"/>
      <c r="W69" s="53"/>
      <c r="X69" s="53"/>
      <c r="Y69" s="60">
        <f t="shared" si="1"/>
        <v>0</v>
      </c>
    </row>
    <row r="70" spans="1:25" ht="68.25" customHeight="1">
      <c r="A70" s="1"/>
      <c r="B70" s="2" t="s">
        <v>93</v>
      </c>
      <c r="C70" s="26"/>
      <c r="D70" s="26">
        <v>5556000</v>
      </c>
      <c r="E70" s="34">
        <v>5556000</v>
      </c>
      <c r="F70" s="26"/>
      <c r="G70" s="27"/>
      <c r="H70" s="27">
        <v>1</v>
      </c>
      <c r="I70" s="26">
        <f t="shared" si="16"/>
        <v>5556000</v>
      </c>
      <c r="J70" s="27">
        <v>1</v>
      </c>
      <c r="K70" s="27">
        <v>5</v>
      </c>
      <c r="L70" s="2" t="s">
        <v>147</v>
      </c>
      <c r="M70" s="53"/>
      <c r="N70" s="53"/>
      <c r="O70" s="53"/>
      <c r="P70" s="53"/>
      <c r="Q70" s="53"/>
      <c r="R70" s="53"/>
      <c r="S70" s="53"/>
      <c r="T70" s="53"/>
      <c r="U70" s="54"/>
      <c r="V70" s="54"/>
      <c r="W70" s="53"/>
      <c r="X70" s="53"/>
      <c r="Y70" s="60">
        <f t="shared" si="1"/>
        <v>0</v>
      </c>
    </row>
    <row r="71" spans="1:25" ht="91.5" customHeight="1">
      <c r="A71" s="1"/>
      <c r="B71" s="2" t="s">
        <v>94</v>
      </c>
      <c r="C71" s="26"/>
      <c r="D71" s="26">
        <v>1859000</v>
      </c>
      <c r="E71" s="34">
        <v>1859000</v>
      </c>
      <c r="F71" s="26"/>
      <c r="G71" s="27"/>
      <c r="H71" s="27">
        <v>1</v>
      </c>
      <c r="I71" s="26">
        <f t="shared" si="16"/>
        <v>1859000</v>
      </c>
      <c r="J71" s="27">
        <v>1</v>
      </c>
      <c r="K71" s="27">
        <v>5</v>
      </c>
      <c r="L71" s="2" t="s">
        <v>137</v>
      </c>
      <c r="M71" s="53"/>
      <c r="N71" s="53"/>
      <c r="O71" s="53"/>
      <c r="P71" s="53"/>
      <c r="Q71" s="53"/>
      <c r="R71" s="53"/>
      <c r="S71" s="53"/>
      <c r="T71" s="53"/>
      <c r="U71" s="54"/>
      <c r="V71" s="54"/>
      <c r="W71" s="53"/>
      <c r="X71" s="53"/>
      <c r="Y71" s="60">
        <f t="shared" si="1"/>
        <v>0</v>
      </c>
    </row>
    <row r="72" spans="1:25" ht="71.25" customHeight="1">
      <c r="A72" s="28"/>
      <c r="B72" s="2" t="s">
        <v>95</v>
      </c>
      <c r="C72" s="26"/>
      <c r="D72" s="26">
        <v>5121000</v>
      </c>
      <c r="E72" s="34">
        <v>5121000</v>
      </c>
      <c r="F72" s="30"/>
      <c r="G72" s="31"/>
      <c r="H72" s="27">
        <v>1</v>
      </c>
      <c r="I72" s="30">
        <f t="shared" si="16"/>
        <v>5121000</v>
      </c>
      <c r="J72" s="31">
        <v>1</v>
      </c>
      <c r="K72" s="31">
        <v>5</v>
      </c>
      <c r="L72" s="2" t="s">
        <v>145</v>
      </c>
      <c r="M72" s="55"/>
      <c r="N72" s="55"/>
      <c r="O72" s="55"/>
      <c r="P72" s="55"/>
      <c r="Q72" s="55"/>
      <c r="R72" s="55"/>
      <c r="S72" s="55"/>
      <c r="T72" s="55"/>
      <c r="U72" s="55"/>
      <c r="V72" s="55"/>
      <c r="W72" s="55"/>
      <c r="X72" s="55"/>
      <c r="Y72" s="60">
        <f t="shared" ref="Y72:Y98" si="17">E72-I72-M72-N72-O72-P72-Q72-R72-S72-T72-U72-V72-W72</f>
        <v>0</v>
      </c>
    </row>
    <row r="73" spans="1:25" ht="71.25" customHeight="1">
      <c r="A73" s="1"/>
      <c r="B73" s="2" t="s">
        <v>96</v>
      </c>
      <c r="C73" s="26"/>
      <c r="D73" s="26">
        <v>7077000</v>
      </c>
      <c r="E73" s="34">
        <v>7077000</v>
      </c>
      <c r="F73" s="26"/>
      <c r="G73" s="27"/>
      <c r="H73" s="27">
        <v>1</v>
      </c>
      <c r="I73" s="26">
        <f t="shared" si="16"/>
        <v>7077000</v>
      </c>
      <c r="J73" s="27">
        <v>2</v>
      </c>
      <c r="K73" s="27">
        <v>5</v>
      </c>
      <c r="L73" s="2" t="s">
        <v>138</v>
      </c>
      <c r="M73" s="53"/>
      <c r="N73" s="53"/>
      <c r="O73" s="53"/>
      <c r="P73" s="53"/>
      <c r="Q73" s="53"/>
      <c r="R73" s="53"/>
      <c r="S73" s="53"/>
      <c r="T73" s="53"/>
      <c r="U73" s="54"/>
      <c r="V73" s="54"/>
      <c r="W73" s="53"/>
      <c r="X73" s="53"/>
      <c r="Y73" s="60">
        <f t="shared" si="17"/>
        <v>0</v>
      </c>
    </row>
    <row r="74" spans="1:25" ht="93.75">
      <c r="A74" s="1"/>
      <c r="B74" s="2" t="s">
        <v>97</v>
      </c>
      <c r="C74" s="26"/>
      <c r="D74" s="26">
        <v>6758000</v>
      </c>
      <c r="E74" s="34">
        <v>6758000</v>
      </c>
      <c r="F74" s="26"/>
      <c r="G74" s="27"/>
      <c r="H74" s="27">
        <v>1</v>
      </c>
      <c r="I74" s="26">
        <f t="shared" si="16"/>
        <v>6758000</v>
      </c>
      <c r="J74" s="27">
        <v>2</v>
      </c>
      <c r="K74" s="27">
        <v>5</v>
      </c>
      <c r="L74" s="2" t="s">
        <v>138</v>
      </c>
      <c r="M74" s="53"/>
      <c r="N74" s="53"/>
      <c r="O74" s="53"/>
      <c r="P74" s="53"/>
      <c r="Q74" s="53"/>
      <c r="R74" s="53"/>
      <c r="S74" s="53"/>
      <c r="T74" s="53"/>
      <c r="U74" s="54"/>
      <c r="V74" s="54"/>
      <c r="W74" s="53"/>
      <c r="X74" s="53"/>
      <c r="Y74" s="60">
        <f t="shared" si="17"/>
        <v>0</v>
      </c>
    </row>
    <row r="75" spans="1:25" ht="63.75" customHeight="1">
      <c r="A75" s="28"/>
      <c r="B75" s="2" t="s">
        <v>98</v>
      </c>
      <c r="C75" s="26"/>
      <c r="D75" s="26">
        <v>8608000</v>
      </c>
      <c r="E75" s="34">
        <v>8608000</v>
      </c>
      <c r="F75" s="30"/>
      <c r="G75" s="31"/>
      <c r="H75" s="27">
        <v>1</v>
      </c>
      <c r="I75" s="30">
        <f t="shared" si="16"/>
        <v>8608000</v>
      </c>
      <c r="J75" s="31">
        <v>1</v>
      </c>
      <c r="K75" s="31">
        <v>5</v>
      </c>
      <c r="L75" s="2" t="s">
        <v>137</v>
      </c>
      <c r="M75" s="55"/>
      <c r="N75" s="55"/>
      <c r="O75" s="55"/>
      <c r="P75" s="55"/>
      <c r="Q75" s="55"/>
      <c r="R75" s="55"/>
      <c r="S75" s="55"/>
      <c r="T75" s="55"/>
      <c r="U75" s="55"/>
      <c r="V75" s="55"/>
      <c r="W75" s="55"/>
      <c r="X75" s="55"/>
      <c r="Y75" s="60">
        <f t="shared" si="17"/>
        <v>0</v>
      </c>
    </row>
    <row r="76" spans="1:25" ht="93.75">
      <c r="A76" s="1"/>
      <c r="B76" s="2" t="s">
        <v>99</v>
      </c>
      <c r="C76" s="26"/>
      <c r="D76" s="26">
        <v>3466000</v>
      </c>
      <c r="E76" s="34">
        <v>3466000</v>
      </c>
      <c r="F76" s="26"/>
      <c r="G76" s="27"/>
      <c r="H76" s="27">
        <v>1</v>
      </c>
      <c r="I76" s="26">
        <f t="shared" si="16"/>
        <v>3466000</v>
      </c>
      <c r="J76" s="27">
        <v>1</v>
      </c>
      <c r="K76" s="27">
        <v>5</v>
      </c>
      <c r="L76" s="2" t="s">
        <v>141</v>
      </c>
      <c r="M76" s="53"/>
      <c r="N76" s="53"/>
      <c r="O76" s="53"/>
      <c r="P76" s="53"/>
      <c r="Q76" s="53"/>
      <c r="R76" s="53"/>
      <c r="S76" s="53"/>
      <c r="T76" s="53"/>
      <c r="U76" s="54"/>
      <c r="V76" s="54"/>
      <c r="W76" s="53"/>
      <c r="X76" s="53"/>
      <c r="Y76" s="60">
        <f t="shared" si="17"/>
        <v>0</v>
      </c>
    </row>
    <row r="77" spans="1:25" ht="68.25" customHeight="1">
      <c r="A77" s="1"/>
      <c r="B77" s="2" t="s">
        <v>100</v>
      </c>
      <c r="C77" s="26"/>
      <c r="D77" s="26">
        <v>7419000</v>
      </c>
      <c r="E77" s="34">
        <v>7419000</v>
      </c>
      <c r="F77" s="26"/>
      <c r="G77" s="27"/>
      <c r="H77" s="27">
        <v>1</v>
      </c>
      <c r="I77" s="26">
        <f t="shared" si="16"/>
        <v>7419000</v>
      </c>
      <c r="J77" s="27">
        <v>1</v>
      </c>
      <c r="K77" s="27">
        <v>5</v>
      </c>
      <c r="L77" s="2" t="s">
        <v>143</v>
      </c>
      <c r="M77" s="53"/>
      <c r="N77" s="53"/>
      <c r="O77" s="53"/>
      <c r="P77" s="53"/>
      <c r="Q77" s="53"/>
      <c r="R77" s="53"/>
      <c r="S77" s="53"/>
      <c r="T77" s="53"/>
      <c r="U77" s="54"/>
      <c r="V77" s="54"/>
      <c r="W77" s="53"/>
      <c r="X77" s="53"/>
      <c r="Y77" s="60">
        <f t="shared" si="17"/>
        <v>0</v>
      </c>
    </row>
    <row r="78" spans="1:25" ht="56.25">
      <c r="A78" s="1"/>
      <c r="B78" s="2" t="s">
        <v>101</v>
      </c>
      <c r="C78" s="26"/>
      <c r="D78" s="26">
        <v>2110000</v>
      </c>
      <c r="E78" s="34">
        <v>2110000</v>
      </c>
      <c r="F78" s="26"/>
      <c r="G78" s="27"/>
      <c r="H78" s="27">
        <v>1</v>
      </c>
      <c r="I78" s="26">
        <f t="shared" si="16"/>
        <v>2110000</v>
      </c>
      <c r="J78" s="27">
        <v>1</v>
      </c>
      <c r="K78" s="27">
        <v>5</v>
      </c>
      <c r="L78" s="2" t="s">
        <v>148</v>
      </c>
      <c r="M78" s="53"/>
      <c r="N78" s="53"/>
      <c r="O78" s="53"/>
      <c r="P78" s="53"/>
      <c r="Q78" s="53"/>
      <c r="R78" s="53"/>
      <c r="S78" s="53"/>
      <c r="T78" s="53"/>
      <c r="U78" s="54"/>
      <c r="V78" s="54"/>
      <c r="W78" s="53"/>
      <c r="X78" s="53"/>
      <c r="Y78" s="60">
        <f t="shared" si="17"/>
        <v>0</v>
      </c>
    </row>
    <row r="79" spans="1:25" ht="77.25" customHeight="1">
      <c r="A79" s="28"/>
      <c r="B79" s="2" t="s">
        <v>102</v>
      </c>
      <c r="C79" s="26"/>
      <c r="D79" s="26">
        <v>7290000</v>
      </c>
      <c r="E79" s="34">
        <v>7290000</v>
      </c>
      <c r="F79" s="30"/>
      <c r="G79" s="31"/>
      <c r="H79" s="27">
        <v>1</v>
      </c>
      <c r="I79" s="26">
        <f t="shared" si="16"/>
        <v>7290000</v>
      </c>
      <c r="J79" s="27">
        <v>1</v>
      </c>
      <c r="K79" s="27">
        <v>5</v>
      </c>
      <c r="L79" s="2" t="s">
        <v>148</v>
      </c>
      <c r="M79" s="55"/>
      <c r="N79" s="55"/>
      <c r="O79" s="55"/>
      <c r="P79" s="55"/>
      <c r="Q79" s="55"/>
      <c r="R79" s="55"/>
      <c r="S79" s="55"/>
      <c r="T79" s="55"/>
      <c r="U79" s="55"/>
      <c r="V79" s="55"/>
      <c r="W79" s="55"/>
      <c r="X79" s="55"/>
      <c r="Y79" s="60">
        <f t="shared" si="17"/>
        <v>0</v>
      </c>
    </row>
    <row r="80" spans="1:25" ht="65.25" customHeight="1">
      <c r="A80" s="1"/>
      <c r="B80" s="2" t="s">
        <v>103</v>
      </c>
      <c r="C80" s="26"/>
      <c r="D80" s="26">
        <v>6400000</v>
      </c>
      <c r="E80" s="34">
        <v>6400000</v>
      </c>
      <c r="F80" s="26"/>
      <c r="G80" s="27"/>
      <c r="H80" s="27">
        <v>1</v>
      </c>
      <c r="I80" s="26">
        <f t="shared" si="16"/>
        <v>6400000</v>
      </c>
      <c r="J80" s="27">
        <v>1</v>
      </c>
      <c r="K80" s="27">
        <v>5</v>
      </c>
      <c r="L80" s="2" t="s">
        <v>148</v>
      </c>
      <c r="M80" s="53"/>
      <c r="N80" s="53"/>
      <c r="O80" s="53"/>
      <c r="P80" s="53"/>
      <c r="Q80" s="53"/>
      <c r="R80" s="53"/>
      <c r="S80" s="53"/>
      <c r="T80" s="53"/>
      <c r="U80" s="54"/>
      <c r="V80" s="54"/>
      <c r="W80" s="53"/>
      <c r="X80" s="53"/>
      <c r="Y80" s="60">
        <f t="shared" si="17"/>
        <v>0</v>
      </c>
    </row>
    <row r="81" spans="1:25" ht="56.25">
      <c r="A81" s="1"/>
      <c r="B81" s="2" t="s">
        <v>104</v>
      </c>
      <c r="C81" s="26"/>
      <c r="D81" s="26">
        <v>1899000</v>
      </c>
      <c r="E81" s="34">
        <v>1899000</v>
      </c>
      <c r="F81" s="26"/>
      <c r="G81" s="27"/>
      <c r="H81" s="27">
        <v>1</v>
      </c>
      <c r="I81" s="26">
        <f t="shared" si="16"/>
        <v>1899000</v>
      </c>
      <c r="J81" s="27">
        <v>1</v>
      </c>
      <c r="K81" s="27">
        <v>5</v>
      </c>
      <c r="L81" s="2" t="s">
        <v>147</v>
      </c>
      <c r="M81" s="53"/>
      <c r="N81" s="53"/>
      <c r="O81" s="53"/>
      <c r="P81" s="53"/>
      <c r="Q81" s="53"/>
      <c r="R81" s="53"/>
      <c r="S81" s="53"/>
      <c r="T81" s="53"/>
      <c r="U81" s="54"/>
      <c r="V81" s="54"/>
      <c r="W81" s="53"/>
      <c r="X81" s="53"/>
      <c r="Y81" s="60">
        <f t="shared" si="17"/>
        <v>0</v>
      </c>
    </row>
    <row r="82" spans="1:25" ht="105" customHeight="1">
      <c r="A82" s="28"/>
      <c r="B82" s="2" t="s">
        <v>105</v>
      </c>
      <c r="C82" s="26"/>
      <c r="D82" s="26">
        <v>3563000</v>
      </c>
      <c r="E82" s="34">
        <v>3563000</v>
      </c>
      <c r="F82" s="30"/>
      <c r="G82" s="31"/>
      <c r="H82" s="27">
        <v>1</v>
      </c>
      <c r="I82" s="26">
        <f t="shared" si="16"/>
        <v>3563000</v>
      </c>
      <c r="J82" s="27">
        <v>1</v>
      </c>
      <c r="K82" s="27">
        <v>5</v>
      </c>
      <c r="L82" s="2" t="s">
        <v>138</v>
      </c>
      <c r="M82" s="55"/>
      <c r="N82" s="55"/>
      <c r="O82" s="55"/>
      <c r="P82" s="55"/>
      <c r="Q82" s="55"/>
      <c r="R82" s="55"/>
      <c r="S82" s="55"/>
      <c r="T82" s="55"/>
      <c r="U82" s="55"/>
      <c r="V82" s="55"/>
      <c r="W82" s="55"/>
      <c r="X82" s="55"/>
      <c r="Y82" s="60">
        <f t="shared" si="17"/>
        <v>0</v>
      </c>
    </row>
    <row r="83" spans="1:25" ht="93.75">
      <c r="A83" s="1"/>
      <c r="B83" s="2" t="s">
        <v>106</v>
      </c>
      <c r="C83" s="26"/>
      <c r="D83" s="26">
        <v>3513000</v>
      </c>
      <c r="E83" s="34">
        <v>3513000</v>
      </c>
      <c r="F83" s="26"/>
      <c r="G83" s="27"/>
      <c r="H83" s="27">
        <v>1</v>
      </c>
      <c r="I83" s="26">
        <f>E83</f>
        <v>3513000</v>
      </c>
      <c r="J83" s="27">
        <v>1</v>
      </c>
      <c r="K83" s="27">
        <v>5</v>
      </c>
      <c r="L83" s="2" t="s">
        <v>139</v>
      </c>
      <c r="M83" s="53"/>
      <c r="N83" s="53"/>
      <c r="O83" s="53"/>
      <c r="P83" s="53"/>
      <c r="Q83" s="53"/>
      <c r="R83" s="53"/>
      <c r="S83" s="53"/>
      <c r="T83" s="53"/>
      <c r="U83" s="54"/>
      <c r="V83" s="54"/>
      <c r="W83" s="53"/>
      <c r="X83" s="53"/>
      <c r="Y83" s="60">
        <f t="shared" si="17"/>
        <v>0</v>
      </c>
    </row>
    <row r="84" spans="1:25" ht="56.25">
      <c r="A84" s="38">
        <v>8</v>
      </c>
      <c r="B84" s="39" t="s">
        <v>127</v>
      </c>
      <c r="C84" s="40">
        <f>SUM(C85:C90)</f>
        <v>2636400</v>
      </c>
      <c r="D84" s="40">
        <f t="shared" ref="D84:F84" si="18">SUM(D85:D90)</f>
        <v>0</v>
      </c>
      <c r="E84" s="40">
        <f t="shared" si="18"/>
        <v>2636400</v>
      </c>
      <c r="F84" s="40">
        <f t="shared" si="18"/>
        <v>324640</v>
      </c>
      <c r="G84" s="41"/>
      <c r="H84" s="50">
        <f>SUM(H85:H90)</f>
        <v>0</v>
      </c>
      <c r="I84" s="50">
        <f t="shared" ref="I84:W84" si="19">SUM(I85:I90)</f>
        <v>0</v>
      </c>
      <c r="J84" s="50">
        <f t="shared" si="19"/>
        <v>0</v>
      </c>
      <c r="K84" s="50">
        <f t="shared" si="19"/>
        <v>0</v>
      </c>
      <c r="L84" s="50">
        <f t="shared" si="19"/>
        <v>0</v>
      </c>
      <c r="M84" s="50">
        <f t="shared" si="19"/>
        <v>0</v>
      </c>
      <c r="N84" s="50">
        <f t="shared" si="19"/>
        <v>0</v>
      </c>
      <c r="O84" s="50">
        <f t="shared" si="19"/>
        <v>152600</v>
      </c>
      <c r="P84" s="50">
        <f t="shared" si="19"/>
        <v>0</v>
      </c>
      <c r="Q84" s="50">
        <f t="shared" si="19"/>
        <v>0</v>
      </c>
      <c r="R84" s="50">
        <f t="shared" si="19"/>
        <v>2483800</v>
      </c>
      <c r="S84" s="50">
        <f t="shared" si="19"/>
        <v>0</v>
      </c>
      <c r="T84" s="50">
        <f t="shared" si="19"/>
        <v>0</v>
      </c>
      <c r="U84" s="50">
        <f t="shared" si="19"/>
        <v>0</v>
      </c>
      <c r="V84" s="50">
        <f t="shared" si="19"/>
        <v>0</v>
      </c>
      <c r="W84" s="50">
        <f t="shared" si="19"/>
        <v>0</v>
      </c>
      <c r="X84" s="56"/>
      <c r="Y84" s="60">
        <f t="shared" si="17"/>
        <v>0</v>
      </c>
    </row>
    <row r="85" spans="1:25" ht="42.75" customHeight="1">
      <c r="A85" s="28"/>
      <c r="B85" s="2" t="s">
        <v>107</v>
      </c>
      <c r="C85" s="26">
        <v>68400</v>
      </c>
      <c r="D85" s="26"/>
      <c r="E85" s="34">
        <v>68400</v>
      </c>
      <c r="F85" s="30">
        <v>62140</v>
      </c>
      <c r="G85" s="31"/>
      <c r="H85" s="31">
        <v>0</v>
      </c>
      <c r="I85" s="30"/>
      <c r="J85" s="31"/>
      <c r="K85" s="31"/>
      <c r="L85" s="2" t="s">
        <v>140</v>
      </c>
      <c r="M85" s="55"/>
      <c r="N85" s="55"/>
      <c r="O85" s="55">
        <f>E85</f>
        <v>68400</v>
      </c>
      <c r="P85" s="55"/>
      <c r="Q85" s="55"/>
      <c r="R85" s="55"/>
      <c r="S85" s="55"/>
      <c r="T85" s="55"/>
      <c r="U85" s="55"/>
      <c r="V85" s="55"/>
      <c r="W85" s="55"/>
      <c r="X85" s="55"/>
      <c r="Y85" s="60">
        <f t="shared" si="17"/>
        <v>0</v>
      </c>
    </row>
    <row r="86" spans="1:25" ht="44.25" customHeight="1">
      <c r="A86" s="1"/>
      <c r="B86" s="2" t="s">
        <v>108</v>
      </c>
      <c r="C86" s="26">
        <v>84200</v>
      </c>
      <c r="D86" s="26"/>
      <c r="E86" s="34">
        <v>84200</v>
      </c>
      <c r="F86" s="26">
        <v>84200</v>
      </c>
      <c r="G86" s="27"/>
      <c r="H86" s="27">
        <v>0</v>
      </c>
      <c r="I86" s="26"/>
      <c r="J86" s="27"/>
      <c r="K86" s="27"/>
      <c r="L86" s="2" t="s">
        <v>140</v>
      </c>
      <c r="M86" s="53"/>
      <c r="N86" s="53"/>
      <c r="O86" s="53">
        <f>E86</f>
        <v>84200</v>
      </c>
      <c r="P86" s="53"/>
      <c r="Q86" s="53"/>
      <c r="R86" s="53"/>
      <c r="S86" s="53"/>
      <c r="T86" s="53"/>
      <c r="U86" s="54"/>
      <c r="V86" s="54"/>
      <c r="W86" s="53"/>
      <c r="X86" s="53"/>
      <c r="Y86" s="60">
        <f t="shared" si="17"/>
        <v>0</v>
      </c>
    </row>
    <row r="87" spans="1:25" ht="37.5">
      <c r="A87" s="1"/>
      <c r="B87" s="2" t="s">
        <v>109</v>
      </c>
      <c r="C87" s="26">
        <v>1742100</v>
      </c>
      <c r="D87" s="26"/>
      <c r="E87" s="34">
        <v>1742100</v>
      </c>
      <c r="F87" s="26">
        <v>157100</v>
      </c>
      <c r="G87" s="27"/>
      <c r="H87" s="27">
        <v>0</v>
      </c>
      <c r="I87" s="26"/>
      <c r="J87" s="27"/>
      <c r="K87" s="27"/>
      <c r="L87" s="2" t="s">
        <v>140</v>
      </c>
      <c r="M87" s="53"/>
      <c r="N87" s="53"/>
      <c r="O87" s="53"/>
      <c r="P87" s="53"/>
      <c r="Q87" s="53"/>
      <c r="R87" s="53">
        <f>E87</f>
        <v>1742100</v>
      </c>
      <c r="S87" s="53"/>
      <c r="T87" s="53"/>
      <c r="U87" s="54"/>
      <c r="V87" s="54"/>
      <c r="W87" s="53"/>
      <c r="X87" s="53"/>
      <c r="Y87" s="60">
        <f t="shared" si="17"/>
        <v>0</v>
      </c>
    </row>
    <row r="88" spans="1:25" ht="42.75" customHeight="1">
      <c r="A88" s="28"/>
      <c r="B88" s="2" t="s">
        <v>110</v>
      </c>
      <c r="C88" s="26">
        <v>118000</v>
      </c>
      <c r="D88" s="26"/>
      <c r="E88" s="34">
        <v>118000</v>
      </c>
      <c r="F88" s="30"/>
      <c r="G88" s="31"/>
      <c r="H88" s="31">
        <v>0</v>
      </c>
      <c r="I88" s="30"/>
      <c r="J88" s="31"/>
      <c r="K88" s="31"/>
      <c r="L88" s="2" t="s">
        <v>140</v>
      </c>
      <c r="M88" s="55"/>
      <c r="N88" s="55"/>
      <c r="O88" s="55"/>
      <c r="P88" s="55"/>
      <c r="Q88" s="55"/>
      <c r="R88" s="55">
        <f>E88</f>
        <v>118000</v>
      </c>
      <c r="S88" s="55"/>
      <c r="T88" s="55"/>
      <c r="U88" s="55"/>
      <c r="V88" s="55"/>
      <c r="W88" s="55"/>
      <c r="X88" s="55"/>
      <c r="Y88" s="60">
        <f t="shared" si="17"/>
        <v>0</v>
      </c>
    </row>
    <row r="89" spans="1:25" ht="37.5">
      <c r="A89" s="1"/>
      <c r="B89" s="2" t="s">
        <v>111</v>
      </c>
      <c r="C89" s="26">
        <v>281500</v>
      </c>
      <c r="D89" s="26"/>
      <c r="E89" s="34">
        <v>281500</v>
      </c>
      <c r="F89" s="26"/>
      <c r="G89" s="27"/>
      <c r="H89" s="27">
        <v>0</v>
      </c>
      <c r="I89" s="26"/>
      <c r="J89" s="27"/>
      <c r="K89" s="27"/>
      <c r="L89" s="2" t="s">
        <v>140</v>
      </c>
      <c r="M89" s="53"/>
      <c r="N89" s="53"/>
      <c r="O89" s="53"/>
      <c r="P89" s="53"/>
      <c r="Q89" s="53"/>
      <c r="R89" s="53">
        <f>E89</f>
        <v>281500</v>
      </c>
      <c r="S89" s="53"/>
      <c r="T89" s="53"/>
      <c r="U89" s="54"/>
      <c r="V89" s="54"/>
      <c r="W89" s="53"/>
      <c r="X89" s="53"/>
      <c r="Y89" s="60">
        <f t="shared" si="17"/>
        <v>0</v>
      </c>
    </row>
    <row r="90" spans="1:25" ht="40.5" customHeight="1">
      <c r="A90" s="1"/>
      <c r="B90" s="2" t="s">
        <v>112</v>
      </c>
      <c r="C90" s="26">
        <v>342200</v>
      </c>
      <c r="D90" s="26"/>
      <c r="E90" s="34">
        <v>342200</v>
      </c>
      <c r="F90" s="26">
        <v>21200</v>
      </c>
      <c r="G90" s="27"/>
      <c r="H90" s="27">
        <v>0</v>
      </c>
      <c r="I90" s="26"/>
      <c r="J90" s="27"/>
      <c r="K90" s="27"/>
      <c r="L90" s="2" t="s">
        <v>140</v>
      </c>
      <c r="M90" s="53"/>
      <c r="N90" s="53"/>
      <c r="O90" s="53"/>
      <c r="P90" s="53"/>
      <c r="Q90" s="53"/>
      <c r="R90" s="53">
        <f>E90</f>
        <v>342200</v>
      </c>
      <c r="S90" s="53"/>
      <c r="T90" s="53"/>
      <c r="U90" s="54"/>
      <c r="V90" s="54"/>
      <c r="W90" s="53"/>
      <c r="X90" s="53"/>
      <c r="Y90" s="60">
        <f t="shared" si="17"/>
        <v>0</v>
      </c>
    </row>
    <row r="91" spans="1:25" ht="56.25">
      <c r="A91" s="44">
        <v>9</v>
      </c>
      <c r="B91" s="39" t="s">
        <v>115</v>
      </c>
      <c r="C91" s="40">
        <f>SUM(C92:C97)</f>
        <v>16935800</v>
      </c>
      <c r="D91" s="40"/>
      <c r="E91" s="37">
        <f>SUM(E92:E97)</f>
        <v>16935800</v>
      </c>
      <c r="F91" s="48">
        <f t="shared" ref="F91:W91" si="20">SUM(F92:F97)</f>
        <v>0</v>
      </c>
      <c r="G91" s="48">
        <f t="shared" si="20"/>
        <v>0</v>
      </c>
      <c r="H91" s="48">
        <f t="shared" si="20"/>
        <v>0</v>
      </c>
      <c r="I91" s="48">
        <f t="shared" si="20"/>
        <v>0</v>
      </c>
      <c r="J91" s="48">
        <f t="shared" si="20"/>
        <v>0</v>
      </c>
      <c r="K91" s="37">
        <f t="shared" si="20"/>
        <v>0</v>
      </c>
      <c r="L91" s="37">
        <f t="shared" si="20"/>
        <v>0</v>
      </c>
      <c r="M91" s="48">
        <f t="shared" si="20"/>
        <v>2880000</v>
      </c>
      <c r="N91" s="48">
        <f t="shared" si="20"/>
        <v>0</v>
      </c>
      <c r="O91" s="48">
        <f t="shared" si="20"/>
        <v>984000</v>
      </c>
      <c r="P91" s="48">
        <f t="shared" si="20"/>
        <v>0</v>
      </c>
      <c r="Q91" s="48">
        <f t="shared" si="20"/>
        <v>0</v>
      </c>
      <c r="R91" s="48">
        <f t="shared" si="20"/>
        <v>12935800</v>
      </c>
      <c r="S91" s="48">
        <f t="shared" si="20"/>
        <v>0</v>
      </c>
      <c r="T91" s="48">
        <f t="shared" si="20"/>
        <v>0</v>
      </c>
      <c r="U91" s="48">
        <f t="shared" si="20"/>
        <v>0</v>
      </c>
      <c r="V91" s="48">
        <f t="shared" si="20"/>
        <v>0</v>
      </c>
      <c r="W91" s="48">
        <f t="shared" si="20"/>
        <v>136000</v>
      </c>
      <c r="X91" s="56"/>
      <c r="Y91" s="60">
        <f t="shared" si="17"/>
        <v>0</v>
      </c>
    </row>
    <row r="92" spans="1:25" ht="45" customHeight="1">
      <c r="A92" s="1"/>
      <c r="B92" s="2" t="s">
        <v>116</v>
      </c>
      <c r="C92" s="26">
        <v>2936600</v>
      </c>
      <c r="D92" s="26"/>
      <c r="E92" s="34">
        <v>2936600</v>
      </c>
      <c r="F92" s="30"/>
      <c r="G92" s="31"/>
      <c r="H92" s="31">
        <v>0</v>
      </c>
      <c r="I92" s="30"/>
      <c r="J92" s="31"/>
      <c r="K92" s="31"/>
      <c r="L92" s="2" t="s">
        <v>140</v>
      </c>
      <c r="M92" s="55"/>
      <c r="N92" s="55"/>
      <c r="O92" s="55"/>
      <c r="P92" s="55"/>
      <c r="Q92" s="55"/>
      <c r="R92" s="55">
        <f>E92</f>
        <v>2936600</v>
      </c>
      <c r="S92" s="55"/>
      <c r="T92" s="55"/>
      <c r="U92" s="55"/>
      <c r="V92" s="55"/>
      <c r="W92" s="55"/>
      <c r="X92" s="55"/>
      <c r="Y92" s="60">
        <f t="shared" si="17"/>
        <v>0</v>
      </c>
    </row>
    <row r="93" spans="1:25" ht="24" customHeight="1">
      <c r="A93" s="1"/>
      <c r="B93" s="2" t="s">
        <v>117</v>
      </c>
      <c r="C93" s="26">
        <v>3000000</v>
      </c>
      <c r="D93" s="26"/>
      <c r="E93" s="34">
        <v>3000000</v>
      </c>
      <c r="F93" s="26"/>
      <c r="G93" s="27"/>
      <c r="H93" s="27">
        <v>0</v>
      </c>
      <c r="I93" s="26"/>
      <c r="J93" s="27"/>
      <c r="K93" s="27"/>
      <c r="L93" s="2" t="s">
        <v>140</v>
      </c>
      <c r="M93" s="53"/>
      <c r="N93" s="53"/>
      <c r="O93" s="53"/>
      <c r="P93" s="53"/>
      <c r="Q93" s="53"/>
      <c r="R93" s="53">
        <f>E93</f>
        <v>3000000</v>
      </c>
      <c r="S93" s="53"/>
      <c r="T93" s="53"/>
      <c r="U93" s="54"/>
      <c r="V93" s="54"/>
      <c r="W93" s="53"/>
      <c r="X93" s="53"/>
      <c r="Y93" s="60">
        <f t="shared" si="17"/>
        <v>0</v>
      </c>
    </row>
    <row r="94" spans="1:25" ht="56.25">
      <c r="A94" s="1"/>
      <c r="B94" s="2" t="s">
        <v>118</v>
      </c>
      <c r="C94" s="26">
        <v>2999200</v>
      </c>
      <c r="D94" s="26"/>
      <c r="E94" s="34">
        <v>2999200</v>
      </c>
      <c r="F94" s="26"/>
      <c r="G94" s="27"/>
      <c r="H94" s="27">
        <v>0</v>
      </c>
      <c r="I94" s="26"/>
      <c r="J94" s="27"/>
      <c r="K94" s="27"/>
      <c r="L94" s="2" t="s">
        <v>140</v>
      </c>
      <c r="M94" s="53"/>
      <c r="N94" s="53"/>
      <c r="O94" s="53"/>
      <c r="P94" s="53"/>
      <c r="Q94" s="53"/>
      <c r="R94" s="53">
        <f>E94</f>
        <v>2999200</v>
      </c>
      <c r="S94" s="53"/>
      <c r="T94" s="53"/>
      <c r="U94" s="54"/>
      <c r="V94" s="54"/>
      <c r="W94" s="53"/>
      <c r="X94" s="53"/>
      <c r="Y94" s="60">
        <f t="shared" si="17"/>
        <v>0</v>
      </c>
    </row>
    <row r="95" spans="1:25" ht="42" customHeight="1">
      <c r="A95" s="1"/>
      <c r="B95" s="2" t="s">
        <v>119</v>
      </c>
      <c r="C95" s="26">
        <v>1000000</v>
      </c>
      <c r="D95" s="26"/>
      <c r="E95" s="34">
        <v>1000000</v>
      </c>
      <c r="F95" s="30"/>
      <c r="G95" s="31"/>
      <c r="H95" s="31">
        <v>0</v>
      </c>
      <c r="I95" s="30"/>
      <c r="J95" s="31"/>
      <c r="K95" s="31"/>
      <c r="L95" s="2" t="s">
        <v>140</v>
      </c>
      <c r="M95" s="55"/>
      <c r="N95" s="55"/>
      <c r="O95" s="53">
        <v>984000</v>
      </c>
      <c r="P95" s="55"/>
      <c r="Q95" s="55"/>
      <c r="R95" s="55"/>
      <c r="S95" s="55"/>
      <c r="T95" s="55"/>
      <c r="U95" s="55"/>
      <c r="V95" s="55"/>
      <c r="W95" s="55">
        <f>E95-M95-N95-O95-P95-Q95-R95-S95-T95-U95+V95</f>
        <v>16000</v>
      </c>
      <c r="X95" s="55"/>
      <c r="Y95" s="60">
        <f t="shared" si="17"/>
        <v>0</v>
      </c>
    </row>
    <row r="96" spans="1:25" ht="56.25">
      <c r="A96" s="1"/>
      <c r="B96" s="2" t="s">
        <v>120</v>
      </c>
      <c r="C96" s="26">
        <v>3000000</v>
      </c>
      <c r="D96" s="26"/>
      <c r="E96" s="34">
        <v>3000000</v>
      </c>
      <c r="F96" s="26"/>
      <c r="G96" s="27"/>
      <c r="H96" s="27">
        <v>0</v>
      </c>
      <c r="I96" s="26"/>
      <c r="J96" s="27"/>
      <c r="K96" s="27"/>
      <c r="L96" s="2" t="s">
        <v>140</v>
      </c>
      <c r="M96" s="53">
        <v>2880000</v>
      </c>
      <c r="N96" s="53"/>
      <c r="O96" s="53"/>
      <c r="P96" s="53"/>
      <c r="Q96" s="53"/>
      <c r="R96" s="53"/>
      <c r="S96" s="53"/>
      <c r="T96" s="53"/>
      <c r="U96" s="54"/>
      <c r="V96" s="54"/>
      <c r="W96" s="53">
        <f>E96-M96</f>
        <v>120000</v>
      </c>
      <c r="X96" s="53"/>
      <c r="Y96" s="60">
        <f t="shared" si="17"/>
        <v>0</v>
      </c>
    </row>
    <row r="97" spans="1:25" ht="43.5" customHeight="1">
      <c r="A97" s="1"/>
      <c r="B97" s="2" t="s">
        <v>121</v>
      </c>
      <c r="C97" s="26">
        <v>4000000</v>
      </c>
      <c r="D97" s="26"/>
      <c r="E97" s="34">
        <v>4000000</v>
      </c>
      <c r="F97" s="26"/>
      <c r="G97" s="27"/>
      <c r="H97" s="27">
        <v>0</v>
      </c>
      <c r="I97" s="26"/>
      <c r="J97" s="27"/>
      <c r="K97" s="27"/>
      <c r="L97" s="2" t="s">
        <v>140</v>
      </c>
      <c r="M97" s="53"/>
      <c r="N97" s="53"/>
      <c r="O97" s="53"/>
      <c r="P97" s="53"/>
      <c r="Q97" s="53"/>
      <c r="R97" s="53">
        <f>E97</f>
        <v>4000000</v>
      </c>
      <c r="S97" s="53"/>
      <c r="T97" s="53"/>
      <c r="U97" s="54"/>
      <c r="V97" s="54"/>
      <c r="W97" s="53"/>
      <c r="X97" s="53"/>
      <c r="Y97" s="60">
        <f t="shared" si="17"/>
        <v>0</v>
      </c>
    </row>
    <row r="98" spans="1:25" ht="93.75">
      <c r="A98" s="44">
        <v>10</v>
      </c>
      <c r="B98" s="42" t="s">
        <v>113</v>
      </c>
      <c r="C98" s="43">
        <v>350000</v>
      </c>
      <c r="D98" s="43"/>
      <c r="E98" s="45">
        <v>350000</v>
      </c>
      <c r="F98" s="45">
        <v>45000</v>
      </c>
      <c r="G98" s="46"/>
      <c r="H98" s="46"/>
      <c r="I98" s="43"/>
      <c r="J98" s="46"/>
      <c r="K98" s="46"/>
      <c r="L98" s="42" t="s">
        <v>140</v>
      </c>
      <c r="M98" s="56">
        <v>25000</v>
      </c>
      <c r="N98" s="56">
        <v>25000</v>
      </c>
      <c r="O98" s="56">
        <v>25000</v>
      </c>
      <c r="P98" s="56">
        <v>25000</v>
      </c>
      <c r="Q98" s="56">
        <v>25000</v>
      </c>
      <c r="R98" s="56">
        <v>15000</v>
      </c>
      <c r="S98" s="56">
        <v>15000</v>
      </c>
      <c r="T98" s="56">
        <v>15000</v>
      </c>
      <c r="U98" s="56">
        <v>30000</v>
      </c>
      <c r="V98" s="56">
        <v>150000</v>
      </c>
      <c r="W98" s="56"/>
      <c r="X98" s="56"/>
      <c r="Y98" s="60">
        <f t="shared" si="17"/>
        <v>0</v>
      </c>
    </row>
    <row r="99" spans="1:25" ht="4.5" customHeight="1">
      <c r="A99" s="3"/>
      <c r="B99" s="4"/>
      <c r="C99" s="32"/>
      <c r="D99" s="32"/>
      <c r="E99" s="25">
        <f t="shared" ref="E99" si="21">C99+D99</f>
        <v>0</v>
      </c>
      <c r="F99" s="32"/>
      <c r="G99" s="33"/>
      <c r="H99" s="33"/>
      <c r="I99" s="32"/>
      <c r="J99" s="33"/>
      <c r="K99" s="33"/>
      <c r="L99" s="4"/>
      <c r="M99" s="57"/>
      <c r="N99" s="57"/>
      <c r="O99" s="57"/>
      <c r="P99" s="57"/>
      <c r="Q99" s="57"/>
      <c r="R99" s="57"/>
      <c r="S99" s="57"/>
      <c r="T99" s="57"/>
      <c r="U99" s="58"/>
      <c r="V99" s="58"/>
      <c r="W99" s="57"/>
      <c r="X99" s="57"/>
    </row>
    <row r="100" spans="1:25" ht="22.5" customHeight="1">
      <c r="A100" s="164" t="s">
        <v>17</v>
      </c>
      <c r="B100" s="165"/>
      <c r="C100" s="12">
        <f>C7+C9+C15+C17+C22+C26+C28+C33+C84+C91+C98</f>
        <v>52333600</v>
      </c>
      <c r="D100" s="12">
        <f t="shared" ref="D100:W100" si="22">D7+D9+D15+D17+D22+D26+D28+D33+D84+D91+D98</f>
        <v>374333600</v>
      </c>
      <c r="E100" s="12">
        <f>E7+E9+E15+E17+E22+E26+E28+E33+E84+E91+E98</f>
        <v>426667200</v>
      </c>
      <c r="F100" s="12">
        <f t="shared" si="22"/>
        <v>2619545.81</v>
      </c>
      <c r="G100" s="12">
        <f t="shared" si="22"/>
        <v>0</v>
      </c>
      <c r="H100" s="12">
        <f t="shared" si="22"/>
        <v>64</v>
      </c>
      <c r="I100" s="12">
        <f t="shared" si="22"/>
        <v>382598600</v>
      </c>
      <c r="J100" s="12">
        <f t="shared" si="22"/>
        <v>4</v>
      </c>
      <c r="K100" s="12">
        <f t="shared" si="22"/>
        <v>0</v>
      </c>
      <c r="L100" s="12"/>
      <c r="M100" s="12">
        <f>M7+M9+M15+M17+M22+M26+M28+M33+M84+M91+M98</f>
        <v>4905000</v>
      </c>
      <c r="N100" s="12">
        <f t="shared" si="22"/>
        <v>1025000</v>
      </c>
      <c r="O100" s="12">
        <f t="shared" si="22"/>
        <v>9456600</v>
      </c>
      <c r="P100" s="12">
        <f t="shared" si="22"/>
        <v>2440500</v>
      </c>
      <c r="Q100" s="12">
        <f t="shared" si="22"/>
        <v>5450900</v>
      </c>
      <c r="R100" s="12">
        <f t="shared" si="22"/>
        <v>16434600</v>
      </c>
      <c r="S100" s="12">
        <f t="shared" si="22"/>
        <v>1015000</v>
      </c>
      <c r="T100" s="12">
        <f t="shared" si="22"/>
        <v>1015000</v>
      </c>
      <c r="U100" s="12">
        <f t="shared" si="22"/>
        <v>1030000</v>
      </c>
      <c r="V100" s="12">
        <f t="shared" si="22"/>
        <v>150000</v>
      </c>
      <c r="W100" s="12">
        <f t="shared" si="22"/>
        <v>1146000</v>
      </c>
      <c r="X100" s="49"/>
    </row>
    <row r="101" spans="1:25" ht="22.5" customHeight="1">
      <c r="A101" s="16"/>
      <c r="B101" s="16"/>
      <c r="C101" s="22"/>
      <c r="D101" s="22"/>
      <c r="E101" s="22"/>
      <c r="F101" s="22"/>
      <c r="G101" s="16"/>
      <c r="H101" s="16"/>
      <c r="I101" s="24"/>
      <c r="J101" s="16"/>
      <c r="K101" s="23"/>
      <c r="L101" s="22"/>
      <c r="M101" s="22"/>
      <c r="N101" s="22"/>
      <c r="O101" s="22"/>
      <c r="P101" s="22"/>
      <c r="Q101" s="22"/>
      <c r="R101" s="22"/>
      <c r="S101" s="22"/>
      <c r="T101" s="22"/>
      <c r="U101" s="22"/>
      <c r="V101" s="22"/>
      <c r="W101" s="22"/>
      <c r="X101" s="22"/>
    </row>
    <row r="102" spans="1:25" ht="22.5" customHeight="1">
      <c r="A102" s="16"/>
      <c r="B102" s="16"/>
      <c r="C102" s="22"/>
      <c r="D102" s="22"/>
      <c r="E102" s="22"/>
      <c r="F102" s="22"/>
      <c r="G102" s="16"/>
      <c r="H102" s="16"/>
      <c r="I102" s="24"/>
      <c r="J102" s="16"/>
      <c r="K102" s="23"/>
      <c r="L102" s="22"/>
      <c r="M102" s="22"/>
      <c r="N102" s="22"/>
      <c r="O102" s="22"/>
      <c r="P102" s="22"/>
      <c r="Q102" s="22"/>
      <c r="R102" s="22"/>
      <c r="S102" s="22"/>
      <c r="T102" s="22"/>
      <c r="U102" s="22"/>
      <c r="V102" s="22"/>
      <c r="W102" s="22"/>
      <c r="X102" s="22"/>
    </row>
    <row r="103" spans="1:25" ht="22.5" customHeight="1">
      <c r="A103" s="16"/>
      <c r="B103" s="16"/>
      <c r="C103" s="22"/>
      <c r="D103" s="22"/>
      <c r="E103" s="22"/>
      <c r="F103" s="22"/>
      <c r="G103" s="16"/>
      <c r="H103" s="16"/>
      <c r="I103" s="24"/>
      <c r="J103" s="16"/>
      <c r="K103" s="23"/>
      <c r="L103" s="22"/>
      <c r="M103" s="22"/>
      <c r="N103" s="22"/>
      <c r="O103" s="22"/>
      <c r="P103" s="22"/>
      <c r="Q103" s="22"/>
      <c r="R103" s="22"/>
      <c r="S103" s="22"/>
      <c r="T103" s="22"/>
      <c r="U103" s="22"/>
      <c r="V103" s="22"/>
      <c r="W103" s="22"/>
      <c r="X103" s="22"/>
    </row>
    <row r="104" spans="1:25" ht="22.5" customHeight="1">
      <c r="A104" s="17"/>
      <c r="B104" s="9" t="s">
        <v>15</v>
      </c>
      <c r="C104" s="17"/>
      <c r="D104" s="17"/>
      <c r="E104" s="17"/>
      <c r="F104" s="17"/>
      <c r="G104" s="18"/>
      <c r="H104" s="18"/>
      <c r="I104" s="59"/>
      <c r="J104" s="18"/>
      <c r="Q104" s="7"/>
      <c r="R104" s="7"/>
      <c r="S104" s="7"/>
      <c r="T104" s="7"/>
    </row>
    <row r="105" spans="1:25" ht="21.75" customHeight="1">
      <c r="A105" s="19">
        <v>1</v>
      </c>
      <c r="B105" s="9" t="s">
        <v>23</v>
      </c>
      <c r="C105" s="17"/>
      <c r="D105" s="17"/>
      <c r="E105" s="17"/>
      <c r="F105" s="17"/>
      <c r="G105" s="18"/>
      <c r="H105" s="18"/>
      <c r="I105" s="59"/>
      <c r="J105" s="18"/>
      <c r="Q105" s="7"/>
      <c r="R105" s="7"/>
      <c r="S105" s="7"/>
      <c r="T105" s="7"/>
    </row>
    <row r="106" spans="1:25" ht="21">
      <c r="A106" s="20">
        <v>2</v>
      </c>
      <c r="B106" s="21" t="s">
        <v>16</v>
      </c>
      <c r="C106" s="21"/>
      <c r="D106" s="21"/>
      <c r="E106" s="17"/>
      <c r="F106" s="17"/>
      <c r="G106" s="18"/>
      <c r="H106" s="18"/>
      <c r="I106" s="17"/>
      <c r="J106" s="18"/>
    </row>
    <row r="107" spans="1:25" ht="21">
      <c r="A107" s="18"/>
      <c r="B107" s="17" t="s">
        <v>26</v>
      </c>
      <c r="C107" s="17"/>
      <c r="D107" s="17"/>
      <c r="E107" s="17"/>
      <c r="F107" s="17"/>
      <c r="G107" s="18"/>
      <c r="H107" s="18"/>
      <c r="I107" s="17"/>
      <c r="J107" s="18"/>
    </row>
    <row r="108" spans="1:25" ht="21">
      <c r="A108" s="18"/>
      <c r="B108" s="17" t="s">
        <v>27</v>
      </c>
      <c r="C108" s="17"/>
      <c r="D108" s="17"/>
      <c r="E108" s="17"/>
      <c r="F108" s="17"/>
      <c r="G108" s="18"/>
      <c r="H108" s="18"/>
      <c r="I108" s="17"/>
      <c r="J108" s="18"/>
    </row>
    <row r="109" spans="1:25" ht="21">
      <c r="A109" s="18"/>
      <c r="B109" s="17" t="s">
        <v>28</v>
      </c>
      <c r="C109" s="17"/>
      <c r="D109" s="17"/>
      <c r="E109" s="17"/>
      <c r="F109" s="17"/>
      <c r="G109" s="18"/>
      <c r="H109" s="18"/>
      <c r="I109" s="17"/>
      <c r="J109" s="18"/>
    </row>
    <row r="110" spans="1:25" ht="21">
      <c r="A110" s="18"/>
      <c r="B110" s="17" t="s">
        <v>29</v>
      </c>
      <c r="C110" s="17"/>
      <c r="D110" s="17"/>
      <c r="E110" s="17"/>
      <c r="F110" s="17"/>
      <c r="G110" s="18"/>
      <c r="H110" s="18"/>
      <c r="I110" s="17"/>
      <c r="J110" s="18"/>
    </row>
    <row r="111" spans="1:25" ht="21">
      <c r="A111" s="18"/>
      <c r="B111" s="17" t="s">
        <v>30</v>
      </c>
      <c r="C111" s="17"/>
      <c r="D111" s="17"/>
      <c r="E111" s="17"/>
      <c r="F111" s="17"/>
      <c r="G111" s="18"/>
      <c r="H111" s="18"/>
      <c r="I111" s="17"/>
      <c r="J111" s="18"/>
    </row>
    <row r="112" spans="1:25" ht="21">
      <c r="A112" s="18"/>
      <c r="B112" s="17" t="s">
        <v>31</v>
      </c>
      <c r="C112" s="17"/>
      <c r="D112" s="17"/>
      <c r="E112" s="17"/>
      <c r="F112" s="17"/>
      <c r="G112" s="18"/>
      <c r="H112" s="18"/>
      <c r="I112" s="17"/>
      <c r="J112" s="18"/>
    </row>
    <row r="113" spans="1:10" ht="21">
      <c r="A113" s="18"/>
      <c r="B113" s="17" t="s">
        <v>32</v>
      </c>
      <c r="C113" s="17"/>
      <c r="D113" s="17"/>
      <c r="E113" s="17"/>
      <c r="F113" s="17"/>
      <c r="G113" s="18"/>
      <c r="H113" s="18"/>
      <c r="I113" s="17"/>
      <c r="J113" s="18"/>
    </row>
    <row r="114" spans="1:10" ht="21">
      <c r="A114" s="18"/>
      <c r="B114" s="17" t="s">
        <v>33</v>
      </c>
      <c r="C114" s="17"/>
      <c r="D114" s="17"/>
      <c r="E114" s="17"/>
      <c r="F114" s="17"/>
      <c r="G114" s="18"/>
      <c r="H114" s="18"/>
      <c r="I114" s="17"/>
      <c r="J114" s="18"/>
    </row>
    <row r="115" spans="1:10" ht="21">
      <c r="A115" s="18"/>
      <c r="B115" s="17" t="s">
        <v>34</v>
      </c>
      <c r="C115" s="17"/>
      <c r="D115" s="17"/>
      <c r="E115" s="17"/>
      <c r="F115" s="17"/>
      <c r="G115" s="18"/>
      <c r="H115" s="18"/>
      <c r="I115" s="17"/>
      <c r="J115" s="18"/>
    </row>
    <row r="116" spans="1:10" ht="21">
      <c r="A116" s="18"/>
      <c r="B116" s="17" t="s">
        <v>35</v>
      </c>
      <c r="C116" s="17"/>
      <c r="D116" s="17"/>
      <c r="E116" s="17"/>
      <c r="F116" s="17"/>
      <c r="G116" s="18"/>
      <c r="H116" s="18"/>
      <c r="I116" s="17"/>
      <c r="J116" s="18"/>
    </row>
    <row r="117" spans="1:10" ht="21">
      <c r="A117" s="20">
        <v>3</v>
      </c>
      <c r="B117" s="21" t="s">
        <v>36</v>
      </c>
      <c r="C117" s="17"/>
      <c r="D117" s="17"/>
      <c r="E117" s="17"/>
      <c r="F117" s="17"/>
      <c r="G117" s="17"/>
      <c r="H117" s="18"/>
      <c r="I117" s="17"/>
      <c r="J117" s="17"/>
    </row>
    <row r="118" spans="1:10" ht="21">
      <c r="A118" s="20">
        <v>4</v>
      </c>
      <c r="B118" s="21" t="s">
        <v>37</v>
      </c>
      <c r="C118" s="17"/>
      <c r="D118" s="17"/>
      <c r="E118" s="17"/>
      <c r="F118" s="17"/>
      <c r="G118" s="17"/>
      <c r="H118" s="18"/>
      <c r="I118" s="17"/>
      <c r="J118" s="17"/>
    </row>
    <row r="119" spans="1:10" ht="21">
      <c r="A119" s="20">
        <v>5</v>
      </c>
      <c r="B119" s="21" t="s">
        <v>25</v>
      </c>
      <c r="C119" s="17"/>
      <c r="D119" s="17"/>
      <c r="E119" s="17"/>
      <c r="F119" s="17"/>
      <c r="G119" s="17"/>
      <c r="H119" s="18"/>
      <c r="I119" s="17"/>
      <c r="J119" s="17"/>
    </row>
  </sheetData>
  <mergeCells count="15">
    <mergeCell ref="A100:B100"/>
    <mergeCell ref="A1:X1"/>
    <mergeCell ref="A2:X2"/>
    <mergeCell ref="A3:X3"/>
    <mergeCell ref="A5:A6"/>
    <mergeCell ref="B5:B6"/>
    <mergeCell ref="C5:C6"/>
    <mergeCell ref="D5:D6"/>
    <mergeCell ref="E5:E6"/>
    <mergeCell ref="F5:F6"/>
    <mergeCell ref="G5:G6"/>
    <mergeCell ref="H5:L5"/>
    <mergeCell ref="M5:V5"/>
    <mergeCell ref="W5:W6"/>
    <mergeCell ref="X5:X6"/>
  </mergeCells>
  <printOptions horizontalCentered="1"/>
  <pageMargins left="0.23622047244094491" right="0.23622047244094491" top="0.74803149606299213" bottom="0.39370078740157483" header="0.31496062992125984" footer="0.31496062992125984"/>
  <pageSetup paperSize="9" scale="4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19"/>
  <sheetViews>
    <sheetView topLeftCell="A96" zoomScaleNormal="100" workbookViewId="0">
      <selection activeCell="E110" sqref="E110"/>
    </sheetView>
  </sheetViews>
  <sheetFormatPr defaultColWidth="9" defaultRowHeight="18.75"/>
  <cols>
    <col min="1" max="1" width="4.140625" style="5" customWidth="1"/>
    <col min="2" max="2" width="28.7109375" style="5" customWidth="1"/>
    <col min="3" max="3" width="10.140625" style="5" customWidth="1"/>
    <col min="4" max="4" width="11.140625" style="5" customWidth="1"/>
    <col min="5" max="5" width="13" style="5" customWidth="1"/>
    <col min="6" max="6" width="12.140625" style="5" customWidth="1"/>
    <col min="7" max="7" width="10.7109375" style="6" customWidth="1"/>
    <col min="8" max="8" width="7.5703125" style="6" customWidth="1"/>
    <col min="9" max="9" width="12.5703125" style="5" customWidth="1"/>
    <col min="10" max="10" width="10.140625" style="6" customWidth="1"/>
    <col min="11" max="11" width="11.140625" style="5" customWidth="1"/>
    <col min="12" max="12" width="22.140625" style="5" customWidth="1"/>
    <col min="13" max="23" width="10.140625" style="5" customWidth="1"/>
    <col min="24" max="24" width="10" style="5" customWidth="1"/>
    <col min="25" max="25" width="13.7109375" style="5" customWidth="1"/>
    <col min="26" max="16384" width="9" style="5"/>
  </cols>
  <sheetData>
    <row r="1" spans="1:25" ht="23.25">
      <c r="A1" s="162" t="s">
        <v>19</v>
      </c>
      <c r="B1" s="162"/>
      <c r="C1" s="162"/>
      <c r="D1" s="162"/>
      <c r="E1" s="162"/>
      <c r="F1" s="162"/>
      <c r="G1" s="162"/>
      <c r="H1" s="162"/>
      <c r="I1" s="162"/>
      <c r="J1" s="162"/>
      <c r="K1" s="162"/>
      <c r="L1" s="162"/>
      <c r="M1" s="162"/>
      <c r="N1" s="162"/>
      <c r="O1" s="162"/>
      <c r="P1" s="162"/>
      <c r="Q1" s="162"/>
      <c r="R1" s="162"/>
      <c r="S1" s="162"/>
      <c r="T1" s="162"/>
      <c r="U1" s="162"/>
      <c r="V1" s="162"/>
      <c r="W1" s="162"/>
      <c r="X1" s="162"/>
    </row>
    <row r="2" spans="1:25" ht="23.25">
      <c r="A2" s="162" t="s">
        <v>23</v>
      </c>
      <c r="B2" s="162"/>
      <c r="C2" s="162"/>
      <c r="D2" s="162"/>
      <c r="E2" s="162"/>
      <c r="F2" s="162"/>
      <c r="G2" s="162"/>
      <c r="H2" s="162"/>
      <c r="I2" s="162"/>
      <c r="J2" s="162"/>
      <c r="K2" s="162"/>
      <c r="L2" s="162"/>
      <c r="M2" s="162"/>
      <c r="N2" s="162"/>
      <c r="O2" s="162"/>
      <c r="P2" s="162"/>
      <c r="Q2" s="162"/>
      <c r="R2" s="162"/>
      <c r="S2" s="162"/>
      <c r="T2" s="162"/>
      <c r="U2" s="162"/>
      <c r="V2" s="162"/>
      <c r="W2" s="162"/>
      <c r="X2" s="162"/>
    </row>
    <row r="3" spans="1:25" ht="18" customHeight="1">
      <c r="A3" s="162" t="s">
        <v>157</v>
      </c>
      <c r="B3" s="162"/>
      <c r="C3" s="162"/>
      <c r="D3" s="162"/>
      <c r="E3" s="162"/>
      <c r="F3" s="162"/>
      <c r="G3" s="162"/>
      <c r="H3" s="162"/>
      <c r="I3" s="162"/>
      <c r="J3" s="162"/>
      <c r="K3" s="162"/>
      <c r="L3" s="162"/>
      <c r="M3" s="162"/>
      <c r="N3" s="162"/>
      <c r="O3" s="162"/>
      <c r="P3" s="162"/>
      <c r="Q3" s="162"/>
      <c r="R3" s="162"/>
      <c r="S3" s="162"/>
      <c r="T3" s="162"/>
      <c r="U3" s="162"/>
      <c r="V3" s="162"/>
      <c r="W3" s="162"/>
      <c r="X3" s="162"/>
    </row>
    <row r="4" spans="1:25" ht="14.25" customHeight="1">
      <c r="A4" s="16"/>
      <c r="B4" s="16"/>
      <c r="C4" s="16"/>
      <c r="D4" s="16"/>
      <c r="E4" s="16"/>
      <c r="F4" s="16"/>
      <c r="G4" s="16"/>
      <c r="H4" s="16"/>
      <c r="I4" s="16"/>
      <c r="J4" s="16"/>
      <c r="K4" s="16"/>
      <c r="L4" s="16"/>
      <c r="M4" s="16"/>
      <c r="N4" s="16"/>
      <c r="O4" s="16"/>
      <c r="P4" s="16"/>
      <c r="Q4" s="16"/>
      <c r="R4" s="16"/>
      <c r="S4" s="16"/>
      <c r="T4" s="16"/>
      <c r="U4" s="16"/>
      <c r="V4" s="16"/>
      <c r="W4" s="15"/>
    </row>
    <row r="5" spans="1:25" ht="33" customHeight="1">
      <c r="A5" s="166" t="s">
        <v>0</v>
      </c>
      <c r="B5" s="168" t="s">
        <v>1</v>
      </c>
      <c r="C5" s="169" t="s">
        <v>14</v>
      </c>
      <c r="D5" s="169" t="s">
        <v>11</v>
      </c>
      <c r="E5" s="163" t="s">
        <v>2</v>
      </c>
      <c r="F5" s="163" t="s">
        <v>3</v>
      </c>
      <c r="G5" s="163" t="s">
        <v>8</v>
      </c>
      <c r="H5" s="171" t="s">
        <v>18</v>
      </c>
      <c r="I5" s="171"/>
      <c r="J5" s="171"/>
      <c r="K5" s="171"/>
      <c r="L5" s="171"/>
      <c r="M5" s="168" t="s">
        <v>10</v>
      </c>
      <c r="N5" s="168"/>
      <c r="O5" s="168"/>
      <c r="P5" s="168"/>
      <c r="Q5" s="168"/>
      <c r="R5" s="168"/>
      <c r="S5" s="168"/>
      <c r="T5" s="168"/>
      <c r="U5" s="168"/>
      <c r="V5" s="168"/>
      <c r="W5" s="163" t="s">
        <v>12</v>
      </c>
      <c r="X5" s="172" t="s">
        <v>24</v>
      </c>
    </row>
    <row r="6" spans="1:25" ht="102" customHeight="1">
      <c r="A6" s="167"/>
      <c r="B6" s="168"/>
      <c r="C6" s="170"/>
      <c r="D6" s="170"/>
      <c r="E6" s="163"/>
      <c r="F6" s="163"/>
      <c r="G6" s="163"/>
      <c r="H6" s="13" t="s">
        <v>5</v>
      </c>
      <c r="I6" s="14" t="s">
        <v>6</v>
      </c>
      <c r="J6" s="14" t="s">
        <v>13</v>
      </c>
      <c r="K6" s="14" t="s">
        <v>7</v>
      </c>
      <c r="L6" s="13" t="s">
        <v>9</v>
      </c>
      <c r="M6" s="47" t="s">
        <v>20</v>
      </c>
      <c r="N6" s="47" t="s">
        <v>130</v>
      </c>
      <c r="O6" s="47" t="s">
        <v>131</v>
      </c>
      <c r="P6" s="47" t="s">
        <v>132</v>
      </c>
      <c r="Q6" s="47" t="s">
        <v>133</v>
      </c>
      <c r="R6" s="47" t="s">
        <v>136</v>
      </c>
      <c r="S6" s="47" t="s">
        <v>134</v>
      </c>
      <c r="T6" s="47" t="s">
        <v>135</v>
      </c>
      <c r="U6" s="47" t="s">
        <v>21</v>
      </c>
      <c r="V6" s="47" t="s">
        <v>22</v>
      </c>
      <c r="W6" s="163"/>
      <c r="X6" s="173"/>
    </row>
    <row r="7" spans="1:25" ht="43.5" customHeight="1">
      <c r="A7" s="35">
        <v>1</v>
      </c>
      <c r="B7" s="36" t="s">
        <v>39</v>
      </c>
      <c r="C7" s="37">
        <f>SUM(C8)</f>
        <v>1315900</v>
      </c>
      <c r="D7" s="37">
        <f>SUM(D8)</f>
        <v>0</v>
      </c>
      <c r="E7" s="37">
        <f>E8</f>
        <v>1315900</v>
      </c>
      <c r="F7" s="48">
        <f t="shared" ref="F7:W7" si="0">F8</f>
        <v>0</v>
      </c>
      <c r="G7" s="48">
        <f t="shared" si="0"/>
        <v>0</v>
      </c>
      <c r="H7" s="48">
        <f t="shared" si="0"/>
        <v>0</v>
      </c>
      <c r="I7" s="48">
        <f t="shared" si="0"/>
        <v>0</v>
      </c>
      <c r="J7" s="48">
        <f t="shared" si="0"/>
        <v>0</v>
      </c>
      <c r="K7" s="48">
        <f t="shared" si="0"/>
        <v>0</v>
      </c>
      <c r="L7" s="37"/>
      <c r="M7" s="48">
        <f t="shared" si="0"/>
        <v>0</v>
      </c>
      <c r="N7" s="48">
        <f t="shared" si="0"/>
        <v>0</v>
      </c>
      <c r="O7" s="48">
        <f t="shared" si="0"/>
        <v>0</v>
      </c>
      <c r="P7" s="48">
        <f t="shared" si="0"/>
        <v>0</v>
      </c>
      <c r="Q7" s="48">
        <f t="shared" si="0"/>
        <v>1315900</v>
      </c>
      <c r="R7" s="48">
        <f t="shared" si="0"/>
        <v>0</v>
      </c>
      <c r="S7" s="48">
        <f t="shared" si="0"/>
        <v>0</v>
      </c>
      <c r="T7" s="48">
        <f t="shared" si="0"/>
        <v>0</v>
      </c>
      <c r="U7" s="48">
        <f t="shared" si="0"/>
        <v>0</v>
      </c>
      <c r="V7" s="48">
        <f t="shared" si="0"/>
        <v>0</v>
      </c>
      <c r="W7" s="48">
        <f t="shared" si="0"/>
        <v>0</v>
      </c>
      <c r="X7" s="52"/>
      <c r="Y7" s="60">
        <f>E7-I7-M7-N7-O7-P7-Q7-R7-S7-T7-U7-V7-W7</f>
        <v>0</v>
      </c>
    </row>
    <row r="8" spans="1:25" ht="37.5">
      <c r="A8" s="1"/>
      <c r="B8" s="2" t="s">
        <v>40</v>
      </c>
      <c r="C8" s="26">
        <f>E8</f>
        <v>1315900</v>
      </c>
      <c r="D8" s="26"/>
      <c r="E8" s="34">
        <v>1315900</v>
      </c>
      <c r="F8" s="26"/>
      <c r="G8" s="27"/>
      <c r="H8" s="27">
        <v>0</v>
      </c>
      <c r="I8" s="26"/>
      <c r="J8" s="27"/>
      <c r="K8" s="27"/>
      <c r="L8" s="2" t="s">
        <v>151</v>
      </c>
      <c r="M8" s="53"/>
      <c r="N8" s="53"/>
      <c r="O8" s="53"/>
      <c r="P8" s="53"/>
      <c r="Q8" s="53">
        <f>E8</f>
        <v>1315900</v>
      </c>
      <c r="R8" s="53"/>
      <c r="S8" s="53"/>
      <c r="T8" s="53"/>
      <c r="U8" s="54"/>
      <c r="V8" s="54"/>
      <c r="W8" s="53"/>
      <c r="X8" s="53"/>
      <c r="Y8" s="60">
        <f t="shared" ref="Y8:Y71" si="1">E8-I8-M8-N8-O8-P8-Q8-R8-S8-T8-U8-V8-W8</f>
        <v>0</v>
      </c>
    </row>
    <row r="9" spans="1:25" ht="46.5" customHeight="1">
      <c r="A9" s="38">
        <v>2</v>
      </c>
      <c r="B9" s="39" t="s">
        <v>38</v>
      </c>
      <c r="C9" s="40">
        <f>SUM(C10:C14)</f>
        <v>0</v>
      </c>
      <c r="D9" s="40">
        <f t="shared" ref="D9:F9" si="2">SUM(D10:D14)</f>
        <v>27077000</v>
      </c>
      <c r="E9" s="40">
        <f t="shared" si="2"/>
        <v>27077000</v>
      </c>
      <c r="F9" s="40">
        <f t="shared" si="2"/>
        <v>0</v>
      </c>
      <c r="G9" s="41"/>
      <c r="H9" s="41">
        <f>SUM(H10:H14)</f>
        <v>2</v>
      </c>
      <c r="I9" s="50">
        <f t="shared" ref="I9:W9" si="3">SUM(I10:I14)</f>
        <v>9579000</v>
      </c>
      <c r="J9" s="41">
        <f t="shared" si="3"/>
        <v>4</v>
      </c>
      <c r="K9" s="41"/>
      <c r="L9" s="41"/>
      <c r="M9" s="41">
        <f t="shared" si="3"/>
        <v>0</v>
      </c>
      <c r="N9" s="41">
        <f t="shared" si="3"/>
        <v>658000</v>
      </c>
      <c r="O9" s="41">
        <f t="shared" si="3"/>
        <v>0</v>
      </c>
      <c r="P9" s="41">
        <f t="shared" si="3"/>
        <v>658000</v>
      </c>
      <c r="Q9" s="50">
        <f t="shared" si="3"/>
        <v>14263000</v>
      </c>
      <c r="R9" s="41">
        <f t="shared" si="3"/>
        <v>0</v>
      </c>
      <c r="S9" s="41">
        <f t="shared" si="3"/>
        <v>0</v>
      </c>
      <c r="T9" s="41">
        <f t="shared" si="3"/>
        <v>0</v>
      </c>
      <c r="U9" s="41">
        <f t="shared" si="3"/>
        <v>0</v>
      </c>
      <c r="V9" s="41">
        <f t="shared" si="3"/>
        <v>0</v>
      </c>
      <c r="W9" s="50">
        <f t="shared" si="3"/>
        <v>1919000</v>
      </c>
      <c r="X9" s="50"/>
      <c r="Y9" s="60">
        <f t="shared" si="1"/>
        <v>0</v>
      </c>
    </row>
    <row r="10" spans="1:25" ht="63.75" customHeight="1">
      <c r="A10" s="1"/>
      <c r="B10" s="2" t="s">
        <v>41</v>
      </c>
      <c r="C10" s="26"/>
      <c r="D10" s="26">
        <v>3598000</v>
      </c>
      <c r="E10" s="34">
        <v>3598000</v>
      </c>
      <c r="F10" s="26"/>
      <c r="G10" s="27"/>
      <c r="H10" s="27"/>
      <c r="I10" s="26"/>
      <c r="J10" s="27" t="s">
        <v>4</v>
      </c>
      <c r="K10" s="27"/>
      <c r="L10" s="2" t="s">
        <v>144</v>
      </c>
      <c r="M10" s="53"/>
      <c r="N10" s="53"/>
      <c r="O10" s="53"/>
      <c r="P10" s="53"/>
      <c r="Q10" s="53">
        <v>3110000</v>
      </c>
      <c r="R10" s="53"/>
      <c r="S10" s="53"/>
      <c r="T10" s="53"/>
      <c r="U10" s="54"/>
      <c r="V10" s="54"/>
      <c r="W10" s="53">
        <v>488000</v>
      </c>
      <c r="X10" s="53"/>
      <c r="Y10" s="60">
        <f t="shared" si="1"/>
        <v>0</v>
      </c>
    </row>
    <row r="11" spans="1:25" ht="37.5">
      <c r="A11" s="1"/>
      <c r="B11" s="2" t="s">
        <v>42</v>
      </c>
      <c r="C11" s="26"/>
      <c r="D11" s="26">
        <v>12000000</v>
      </c>
      <c r="E11" s="34">
        <v>12000000</v>
      </c>
      <c r="F11" s="26"/>
      <c r="G11" s="27"/>
      <c r="H11" s="27"/>
      <c r="I11" s="26"/>
      <c r="J11" s="27" t="s">
        <v>4</v>
      </c>
      <c r="K11" s="27"/>
      <c r="L11" s="2" t="s">
        <v>144</v>
      </c>
      <c r="M11" s="53"/>
      <c r="N11" s="53"/>
      <c r="O11" s="53"/>
      <c r="P11" s="53"/>
      <c r="Q11" s="53">
        <v>10589000</v>
      </c>
      <c r="R11" s="53"/>
      <c r="S11" s="53"/>
      <c r="T11" s="53"/>
      <c r="U11" s="54"/>
      <c r="V11" s="54"/>
      <c r="W11" s="53">
        <v>1411000</v>
      </c>
      <c r="X11" s="53"/>
      <c r="Y11" s="60">
        <f t="shared" si="1"/>
        <v>0</v>
      </c>
    </row>
    <row r="12" spans="1:25" ht="70.5" customHeight="1">
      <c r="A12" s="28"/>
      <c r="B12" s="2" t="s">
        <v>43</v>
      </c>
      <c r="C12" s="26"/>
      <c r="D12" s="26">
        <v>2379000</v>
      </c>
      <c r="E12" s="34">
        <v>2379000</v>
      </c>
      <c r="F12" s="30"/>
      <c r="G12" s="31"/>
      <c r="H12" s="27">
        <v>1</v>
      </c>
      <c r="I12" s="26">
        <f>E12</f>
        <v>2379000</v>
      </c>
      <c r="J12" s="27">
        <v>2</v>
      </c>
      <c r="K12" s="27">
        <v>5</v>
      </c>
      <c r="L12" s="2" t="s">
        <v>152</v>
      </c>
      <c r="M12" s="55"/>
      <c r="N12" s="55"/>
      <c r="O12" s="55"/>
      <c r="P12" s="55"/>
      <c r="Q12" s="55"/>
      <c r="R12" s="55"/>
      <c r="S12" s="55"/>
      <c r="T12" s="55"/>
      <c r="U12" s="55"/>
      <c r="V12" s="55"/>
      <c r="W12" s="55"/>
      <c r="X12" s="55"/>
      <c r="Y12" s="60">
        <f t="shared" si="1"/>
        <v>0</v>
      </c>
    </row>
    <row r="13" spans="1:25" ht="75">
      <c r="A13" s="1"/>
      <c r="B13" s="2" t="s">
        <v>44</v>
      </c>
      <c r="C13" s="26"/>
      <c r="D13" s="26">
        <v>7200000</v>
      </c>
      <c r="E13" s="34">
        <v>7200000</v>
      </c>
      <c r="F13" s="26"/>
      <c r="G13" s="27"/>
      <c r="H13" s="27">
        <v>1</v>
      </c>
      <c r="I13" s="26">
        <f>E13</f>
        <v>7200000</v>
      </c>
      <c r="J13" s="27">
        <v>2</v>
      </c>
      <c r="K13" s="27">
        <v>5</v>
      </c>
      <c r="L13" s="2" t="s">
        <v>148</v>
      </c>
      <c r="M13" s="53"/>
      <c r="N13" s="53"/>
      <c r="O13" s="53"/>
      <c r="P13" s="53"/>
      <c r="Q13" s="53"/>
      <c r="R13" s="53"/>
      <c r="S13" s="53"/>
      <c r="T13" s="53"/>
      <c r="U13" s="54"/>
      <c r="V13" s="54"/>
      <c r="W13" s="53"/>
      <c r="X13" s="53"/>
      <c r="Y13" s="60">
        <f t="shared" si="1"/>
        <v>0</v>
      </c>
    </row>
    <row r="14" spans="1:25" ht="42" customHeight="1">
      <c r="A14" s="1"/>
      <c r="B14" s="2" t="s">
        <v>45</v>
      </c>
      <c r="C14" s="26"/>
      <c r="D14" s="26">
        <v>1900000</v>
      </c>
      <c r="E14" s="34">
        <v>1900000</v>
      </c>
      <c r="F14" s="26"/>
      <c r="G14" s="27"/>
      <c r="H14" s="27"/>
      <c r="I14" s="26"/>
      <c r="J14" s="27" t="s">
        <v>4</v>
      </c>
      <c r="K14" s="27"/>
      <c r="L14" s="2" t="s">
        <v>144</v>
      </c>
      <c r="M14" s="53"/>
      <c r="N14" s="53">
        <v>658000</v>
      </c>
      <c r="O14" s="53"/>
      <c r="P14" s="53">
        <v>658000</v>
      </c>
      <c r="Q14" s="53">
        <v>564000</v>
      </c>
      <c r="R14" s="53"/>
      <c r="S14" s="53"/>
      <c r="T14" s="53"/>
      <c r="U14" s="54"/>
      <c r="V14" s="54"/>
      <c r="W14" s="53">
        <f>E14-N14-P14-Q14</f>
        <v>20000</v>
      </c>
      <c r="X14" s="53"/>
      <c r="Y14" s="60">
        <f t="shared" si="1"/>
        <v>0</v>
      </c>
    </row>
    <row r="15" spans="1:25" ht="37.5">
      <c r="A15" s="38">
        <v>3</v>
      </c>
      <c r="B15" s="39" t="s">
        <v>126</v>
      </c>
      <c r="C15" s="40">
        <f>SUM(C16)</f>
        <v>10000000</v>
      </c>
      <c r="D15" s="40">
        <f>SUM(D16)</f>
        <v>0</v>
      </c>
      <c r="E15" s="40">
        <f>SUM(E16)</f>
        <v>10000000</v>
      </c>
      <c r="F15" s="40">
        <f>SUM(F16)</f>
        <v>2932652.27</v>
      </c>
      <c r="G15" s="41"/>
      <c r="H15" s="50">
        <f>SUM(H16)</f>
        <v>0</v>
      </c>
      <c r="I15" s="50">
        <f t="shared" ref="I15:W15" si="4">SUM(I16)</f>
        <v>0</v>
      </c>
      <c r="J15" s="50">
        <f t="shared" si="4"/>
        <v>0</v>
      </c>
      <c r="K15" s="50">
        <f t="shared" si="4"/>
        <v>0</v>
      </c>
      <c r="L15" s="50">
        <f t="shared" si="4"/>
        <v>0</v>
      </c>
      <c r="M15" s="50">
        <f t="shared" si="4"/>
        <v>2000000</v>
      </c>
      <c r="N15" s="50">
        <f t="shared" si="4"/>
        <v>1000000</v>
      </c>
      <c r="O15" s="50">
        <f t="shared" si="4"/>
        <v>1000000</v>
      </c>
      <c r="P15" s="50">
        <f t="shared" si="4"/>
        <v>1000000</v>
      </c>
      <c r="Q15" s="50">
        <f t="shared" si="4"/>
        <v>1000000</v>
      </c>
      <c r="R15" s="50">
        <f t="shared" si="4"/>
        <v>1000000</v>
      </c>
      <c r="S15" s="50">
        <f t="shared" si="4"/>
        <v>1000000</v>
      </c>
      <c r="T15" s="50">
        <f t="shared" si="4"/>
        <v>1000000</v>
      </c>
      <c r="U15" s="50">
        <f t="shared" si="4"/>
        <v>1000000</v>
      </c>
      <c r="V15" s="50">
        <f t="shared" si="4"/>
        <v>0</v>
      </c>
      <c r="W15" s="50">
        <f t="shared" si="4"/>
        <v>0</v>
      </c>
      <c r="X15" s="56"/>
      <c r="Y15" s="60">
        <f t="shared" si="1"/>
        <v>0</v>
      </c>
    </row>
    <row r="16" spans="1:25" ht="46.5" customHeight="1">
      <c r="A16" s="28"/>
      <c r="B16" s="2" t="s">
        <v>46</v>
      </c>
      <c r="C16" s="26">
        <v>10000000</v>
      </c>
      <c r="D16" s="26"/>
      <c r="E16" s="34">
        <v>10000000</v>
      </c>
      <c r="F16" s="30">
        <v>2932652.27</v>
      </c>
      <c r="G16" s="31"/>
      <c r="H16" s="31">
        <v>0</v>
      </c>
      <c r="I16" s="30"/>
      <c r="J16" s="31"/>
      <c r="K16" s="31"/>
      <c r="L16" s="2" t="s">
        <v>146</v>
      </c>
      <c r="M16" s="53">
        <v>2000000</v>
      </c>
      <c r="N16" s="53">
        <v>1000000</v>
      </c>
      <c r="O16" s="53">
        <v>1000000</v>
      </c>
      <c r="P16" s="53">
        <v>1000000</v>
      </c>
      <c r="Q16" s="53">
        <v>1000000</v>
      </c>
      <c r="R16" s="53">
        <v>1000000</v>
      </c>
      <c r="S16" s="53">
        <v>1000000</v>
      </c>
      <c r="T16" s="53">
        <v>1000000</v>
      </c>
      <c r="U16" s="53">
        <v>1000000</v>
      </c>
      <c r="V16" s="55"/>
      <c r="W16" s="55"/>
      <c r="X16" s="55"/>
      <c r="Y16" s="60">
        <f>E16-I16-M16-N16-O16-P16-Q16-R16-S16-T16-U16-V16-W16</f>
        <v>0</v>
      </c>
    </row>
    <row r="17" spans="1:25" ht="37.5">
      <c r="A17" s="38">
        <v>4</v>
      </c>
      <c r="B17" s="39" t="s">
        <v>114</v>
      </c>
      <c r="C17" s="40">
        <f>SUM(C18:C21)</f>
        <v>21095500</v>
      </c>
      <c r="D17" s="40">
        <f t="shared" ref="D17:F17" si="5">SUM(D18:D21)</f>
        <v>10000000</v>
      </c>
      <c r="E17" s="40">
        <f t="shared" si="5"/>
        <v>31095500</v>
      </c>
      <c r="F17" s="40">
        <f t="shared" si="5"/>
        <v>672100</v>
      </c>
      <c r="G17" s="41"/>
      <c r="H17" s="41">
        <f>SUM(H18:H21)</f>
        <v>3</v>
      </c>
      <c r="I17" s="40">
        <f>SUM(I18:I21)</f>
        <v>29680000</v>
      </c>
      <c r="J17" s="51"/>
      <c r="K17" s="51"/>
      <c r="L17" s="40">
        <f t="shared" ref="L17:W17" si="6">SUM(L18:L21)</f>
        <v>0</v>
      </c>
      <c r="M17" s="50">
        <f t="shared" si="6"/>
        <v>0</v>
      </c>
      <c r="N17" s="50">
        <f t="shared" si="6"/>
        <v>0</v>
      </c>
      <c r="O17" s="50">
        <f t="shared" si="6"/>
        <v>0</v>
      </c>
      <c r="P17" s="50">
        <f t="shared" si="6"/>
        <v>1415500</v>
      </c>
      <c r="Q17" s="50">
        <f t="shared" si="6"/>
        <v>0</v>
      </c>
      <c r="R17" s="50">
        <f t="shared" si="6"/>
        <v>0</v>
      </c>
      <c r="S17" s="50">
        <f t="shared" si="6"/>
        <v>0</v>
      </c>
      <c r="T17" s="50">
        <f t="shared" si="6"/>
        <v>0</v>
      </c>
      <c r="U17" s="50">
        <f t="shared" si="6"/>
        <v>0</v>
      </c>
      <c r="V17" s="50">
        <f t="shared" si="6"/>
        <v>0</v>
      </c>
      <c r="W17" s="50">
        <f t="shared" si="6"/>
        <v>0</v>
      </c>
      <c r="X17" s="50"/>
      <c r="Y17" s="60">
        <f t="shared" si="1"/>
        <v>0</v>
      </c>
    </row>
    <row r="18" spans="1:25" ht="87.75" customHeight="1">
      <c r="A18" s="28"/>
      <c r="B18" s="2" t="s">
        <v>47</v>
      </c>
      <c r="C18" s="26">
        <v>9930000</v>
      </c>
      <c r="D18" s="26"/>
      <c r="E18" s="34">
        <v>9930000</v>
      </c>
      <c r="F18" s="30"/>
      <c r="G18" s="31"/>
      <c r="H18" s="27">
        <v>1</v>
      </c>
      <c r="I18" s="26">
        <f>E18</f>
        <v>9930000</v>
      </c>
      <c r="J18" s="31">
        <v>2</v>
      </c>
      <c r="K18" s="31">
        <v>5</v>
      </c>
      <c r="L18" s="2" t="s">
        <v>154</v>
      </c>
      <c r="M18" s="55"/>
      <c r="N18" s="55"/>
      <c r="O18" s="55"/>
      <c r="P18" s="55"/>
      <c r="Q18" s="55"/>
      <c r="R18" s="55"/>
      <c r="S18" s="55"/>
      <c r="T18" s="55"/>
      <c r="U18" s="55"/>
      <c r="V18" s="55"/>
      <c r="W18" s="55"/>
      <c r="X18" s="55"/>
      <c r="Y18" s="60">
        <f t="shared" si="1"/>
        <v>0</v>
      </c>
    </row>
    <row r="19" spans="1:25" ht="44.25" customHeight="1">
      <c r="A19" s="1"/>
      <c r="B19" s="2" t="s">
        <v>48</v>
      </c>
      <c r="C19" s="26"/>
      <c r="D19" s="26">
        <v>10000000</v>
      </c>
      <c r="E19" s="34">
        <v>10000000</v>
      </c>
      <c r="F19" s="26"/>
      <c r="G19" s="27"/>
      <c r="H19" s="27">
        <v>1</v>
      </c>
      <c r="I19" s="26">
        <f>E19</f>
        <v>10000000</v>
      </c>
      <c r="J19" s="27">
        <v>2</v>
      </c>
      <c r="K19" s="27">
        <v>5</v>
      </c>
      <c r="L19" s="2" t="s">
        <v>155</v>
      </c>
      <c r="M19" s="53"/>
      <c r="N19" s="53"/>
      <c r="O19" s="53"/>
      <c r="P19" s="53"/>
      <c r="Q19" s="53"/>
      <c r="R19" s="53"/>
      <c r="S19" s="53"/>
      <c r="T19" s="53"/>
      <c r="U19" s="54"/>
      <c r="V19" s="54"/>
      <c r="W19" s="53"/>
      <c r="X19" s="53"/>
      <c r="Y19" s="60">
        <f t="shared" si="1"/>
        <v>0</v>
      </c>
    </row>
    <row r="20" spans="1:25" ht="66" customHeight="1">
      <c r="A20" s="1"/>
      <c r="B20" s="2" t="s">
        <v>49</v>
      </c>
      <c r="C20" s="26">
        <v>1415500</v>
      </c>
      <c r="D20" s="26"/>
      <c r="E20" s="34">
        <v>1415500</v>
      </c>
      <c r="F20" s="26">
        <v>672100</v>
      </c>
      <c r="G20" s="27"/>
      <c r="H20" s="27">
        <v>0</v>
      </c>
      <c r="I20" s="26"/>
      <c r="J20" s="27"/>
      <c r="K20" s="27"/>
      <c r="L20" s="2" t="s">
        <v>140</v>
      </c>
      <c r="M20" s="53"/>
      <c r="N20" s="53"/>
      <c r="O20" s="53"/>
      <c r="P20" s="53">
        <f>E20</f>
        <v>1415500</v>
      </c>
      <c r="Q20" s="53"/>
      <c r="R20" s="53"/>
      <c r="S20" s="53"/>
      <c r="T20" s="53"/>
      <c r="U20" s="54"/>
      <c r="V20" s="54"/>
      <c r="W20" s="53"/>
      <c r="X20" s="53"/>
      <c r="Y20" s="60">
        <f t="shared" si="1"/>
        <v>0</v>
      </c>
    </row>
    <row r="21" spans="1:25" ht="39" customHeight="1">
      <c r="A21" s="1"/>
      <c r="B21" s="2" t="s">
        <v>50</v>
      </c>
      <c r="C21" s="26">
        <v>9750000</v>
      </c>
      <c r="D21" s="26"/>
      <c r="E21" s="34">
        <v>9750000</v>
      </c>
      <c r="F21" s="26"/>
      <c r="G21" s="27"/>
      <c r="H21" s="27">
        <v>1</v>
      </c>
      <c r="I21" s="26">
        <f>E21</f>
        <v>9750000</v>
      </c>
      <c r="J21" s="27">
        <v>2</v>
      </c>
      <c r="K21" s="27">
        <v>5</v>
      </c>
      <c r="L21" s="2" t="s">
        <v>150</v>
      </c>
      <c r="M21" s="53"/>
      <c r="N21" s="53"/>
      <c r="O21" s="53"/>
      <c r="P21" s="53"/>
      <c r="Q21" s="53"/>
      <c r="R21" s="53"/>
      <c r="S21" s="53"/>
      <c r="T21" s="53"/>
      <c r="U21" s="54"/>
      <c r="V21" s="54"/>
      <c r="W21" s="53"/>
      <c r="X21" s="53"/>
      <c r="Y21" s="60">
        <f t="shared" si="1"/>
        <v>0</v>
      </c>
    </row>
    <row r="22" spans="1:25" ht="38.25" customHeight="1">
      <c r="A22" s="38">
        <v>4</v>
      </c>
      <c r="B22" s="39" t="s">
        <v>122</v>
      </c>
      <c r="C22" s="40">
        <f>SUM(C23:C25)</f>
        <v>0</v>
      </c>
      <c r="D22" s="40">
        <f t="shared" ref="D22:F22" si="7">SUM(D23:D25)</f>
        <v>44347000</v>
      </c>
      <c r="E22" s="40">
        <f t="shared" si="7"/>
        <v>44347000</v>
      </c>
      <c r="F22" s="40">
        <f t="shared" si="7"/>
        <v>0</v>
      </c>
      <c r="G22" s="41"/>
      <c r="H22" s="41">
        <f>SUM(H23:H25)</f>
        <v>2</v>
      </c>
      <c r="I22" s="40">
        <f>SUM(I23:I25)</f>
        <v>43000000</v>
      </c>
      <c r="J22" s="51"/>
      <c r="K22" s="51"/>
      <c r="L22" s="40">
        <f t="shared" ref="L22:W22" si="8">SUM(L23:L25)</f>
        <v>0</v>
      </c>
      <c r="M22" s="50">
        <f t="shared" si="8"/>
        <v>0</v>
      </c>
      <c r="N22" s="50">
        <f t="shared" si="8"/>
        <v>0</v>
      </c>
      <c r="O22" s="50">
        <f t="shared" si="8"/>
        <v>0</v>
      </c>
      <c r="P22" s="50">
        <f t="shared" si="8"/>
        <v>1098000</v>
      </c>
      <c r="Q22" s="50">
        <f t="shared" si="8"/>
        <v>0</v>
      </c>
      <c r="R22" s="50">
        <f t="shared" si="8"/>
        <v>0</v>
      </c>
      <c r="S22" s="50">
        <f t="shared" si="8"/>
        <v>0</v>
      </c>
      <c r="T22" s="50">
        <f t="shared" si="8"/>
        <v>0</v>
      </c>
      <c r="U22" s="50">
        <f t="shared" si="8"/>
        <v>0</v>
      </c>
      <c r="V22" s="50">
        <f t="shared" si="8"/>
        <v>0</v>
      </c>
      <c r="W22" s="50">
        <f t="shared" si="8"/>
        <v>249000</v>
      </c>
      <c r="X22" s="50"/>
      <c r="Y22" s="60">
        <f t="shared" si="1"/>
        <v>0</v>
      </c>
    </row>
    <row r="23" spans="1:25" ht="42.75" customHeight="1">
      <c r="A23" s="1"/>
      <c r="B23" s="2" t="s">
        <v>51</v>
      </c>
      <c r="C23" s="26"/>
      <c r="D23" s="26">
        <v>23000000</v>
      </c>
      <c r="E23" s="34">
        <v>23000000</v>
      </c>
      <c r="F23" s="26"/>
      <c r="G23" s="27"/>
      <c r="H23" s="27">
        <v>1</v>
      </c>
      <c r="I23" s="26">
        <f>E23</f>
        <v>23000000</v>
      </c>
      <c r="J23" s="27">
        <v>2</v>
      </c>
      <c r="K23" s="27">
        <v>5</v>
      </c>
      <c r="L23" s="2" t="s">
        <v>145</v>
      </c>
      <c r="M23" s="53"/>
      <c r="N23" s="53"/>
      <c r="O23" s="53"/>
      <c r="P23" s="53"/>
      <c r="Q23" s="53"/>
      <c r="R23" s="53"/>
      <c r="S23" s="53"/>
      <c r="T23" s="53"/>
      <c r="U23" s="54"/>
      <c r="V23" s="54"/>
      <c r="W23" s="53"/>
      <c r="X23" s="53"/>
      <c r="Y23" s="60">
        <f t="shared" si="1"/>
        <v>0</v>
      </c>
    </row>
    <row r="24" spans="1:25" ht="75">
      <c r="A24" s="1"/>
      <c r="B24" s="2" t="s">
        <v>52</v>
      </c>
      <c r="C24" s="26"/>
      <c r="D24" s="26">
        <v>1347000</v>
      </c>
      <c r="E24" s="34">
        <v>1347000</v>
      </c>
      <c r="F24" s="26"/>
      <c r="G24" s="27"/>
      <c r="H24" s="27"/>
      <c r="I24" s="26"/>
      <c r="J24" s="27" t="s">
        <v>4</v>
      </c>
      <c r="K24" s="27"/>
      <c r="L24" s="2" t="s">
        <v>144</v>
      </c>
      <c r="M24" s="53"/>
      <c r="N24" s="53"/>
      <c r="O24" s="53"/>
      <c r="P24" s="53">
        <v>1098000</v>
      </c>
      <c r="Q24" s="53"/>
      <c r="R24" s="53"/>
      <c r="S24" s="53"/>
      <c r="T24" s="53"/>
      <c r="U24" s="54"/>
      <c r="V24" s="54"/>
      <c r="W24" s="53">
        <f>E24-P24</f>
        <v>249000</v>
      </c>
      <c r="X24" s="53"/>
      <c r="Y24" s="60">
        <f t="shared" si="1"/>
        <v>0</v>
      </c>
    </row>
    <row r="25" spans="1:25" ht="42.75" customHeight="1">
      <c r="A25" s="28"/>
      <c r="B25" s="2" t="s">
        <v>53</v>
      </c>
      <c r="C25" s="26"/>
      <c r="D25" s="26">
        <v>20000000</v>
      </c>
      <c r="E25" s="34">
        <v>20000000</v>
      </c>
      <c r="F25" s="30"/>
      <c r="G25" s="31"/>
      <c r="H25" s="31">
        <v>1</v>
      </c>
      <c r="I25" s="26">
        <f>E25</f>
        <v>20000000</v>
      </c>
      <c r="J25" s="31">
        <v>2</v>
      </c>
      <c r="K25" s="31">
        <v>5</v>
      </c>
      <c r="L25" s="2" t="s">
        <v>159</v>
      </c>
      <c r="M25" s="55"/>
      <c r="N25" s="55"/>
      <c r="O25" s="55"/>
      <c r="P25" s="55"/>
      <c r="Q25" s="55"/>
      <c r="R25" s="55"/>
      <c r="S25" s="55"/>
      <c r="T25" s="55"/>
      <c r="U25" s="55"/>
      <c r="V25" s="55"/>
      <c r="W25" s="55"/>
      <c r="X25" s="55"/>
      <c r="Y25" s="60">
        <f t="shared" si="1"/>
        <v>0</v>
      </c>
    </row>
    <row r="26" spans="1:25" ht="37.5">
      <c r="A26" s="38">
        <v>5</v>
      </c>
      <c r="B26" s="39" t="s">
        <v>123</v>
      </c>
      <c r="C26" s="40">
        <f>SUM(C27)</f>
        <v>0</v>
      </c>
      <c r="D26" s="40">
        <f t="shared" ref="D26:W26" si="9">SUM(D27)</f>
        <v>5000000</v>
      </c>
      <c r="E26" s="40">
        <f t="shared" si="9"/>
        <v>5000000</v>
      </c>
      <c r="F26" s="50">
        <f t="shared" si="9"/>
        <v>0</v>
      </c>
      <c r="G26" s="50">
        <f t="shared" si="9"/>
        <v>0</v>
      </c>
      <c r="H26" s="51">
        <f t="shared" si="9"/>
        <v>1</v>
      </c>
      <c r="I26" s="50">
        <f t="shared" si="9"/>
        <v>5000000</v>
      </c>
      <c r="J26" s="51"/>
      <c r="K26" s="51"/>
      <c r="L26" s="40">
        <f t="shared" si="9"/>
        <v>0</v>
      </c>
      <c r="M26" s="50">
        <f t="shared" si="9"/>
        <v>0</v>
      </c>
      <c r="N26" s="50">
        <f t="shared" si="9"/>
        <v>0</v>
      </c>
      <c r="O26" s="50">
        <f t="shared" si="9"/>
        <v>0</v>
      </c>
      <c r="P26" s="50">
        <f t="shared" si="9"/>
        <v>0</v>
      </c>
      <c r="Q26" s="50">
        <f t="shared" si="9"/>
        <v>0</v>
      </c>
      <c r="R26" s="50">
        <f t="shared" si="9"/>
        <v>0</v>
      </c>
      <c r="S26" s="50">
        <f t="shared" si="9"/>
        <v>0</v>
      </c>
      <c r="T26" s="50">
        <f t="shared" si="9"/>
        <v>0</v>
      </c>
      <c r="U26" s="50">
        <f t="shared" si="9"/>
        <v>0</v>
      </c>
      <c r="V26" s="50">
        <f t="shared" si="9"/>
        <v>0</v>
      </c>
      <c r="W26" s="50">
        <f t="shared" si="9"/>
        <v>0</v>
      </c>
      <c r="X26" s="56"/>
      <c r="Y26" s="60">
        <f t="shared" si="1"/>
        <v>0</v>
      </c>
    </row>
    <row r="27" spans="1:25" ht="85.5" customHeight="1">
      <c r="A27" s="1"/>
      <c r="B27" s="2" t="s">
        <v>54</v>
      </c>
      <c r="C27" s="26"/>
      <c r="D27" s="26">
        <v>5000000</v>
      </c>
      <c r="E27" s="34">
        <v>5000000</v>
      </c>
      <c r="F27" s="26"/>
      <c r="G27" s="27"/>
      <c r="H27" s="27">
        <v>1</v>
      </c>
      <c r="I27" s="26">
        <v>5000000</v>
      </c>
      <c r="J27" s="27">
        <v>4</v>
      </c>
      <c r="K27" s="27">
        <v>1</v>
      </c>
      <c r="L27" s="2" t="s">
        <v>158</v>
      </c>
      <c r="M27" s="53"/>
      <c r="N27" s="53"/>
      <c r="O27" s="53"/>
      <c r="P27" s="53"/>
      <c r="Q27" s="53"/>
      <c r="R27" s="53"/>
      <c r="S27" s="53"/>
      <c r="T27" s="53"/>
      <c r="U27" s="54"/>
      <c r="V27" s="54"/>
      <c r="W27" s="53"/>
      <c r="X27" s="53"/>
      <c r="Y27" s="60">
        <f t="shared" si="1"/>
        <v>0</v>
      </c>
    </row>
    <row r="28" spans="1:25" ht="67.5" customHeight="1">
      <c r="A28" s="38">
        <v>6</v>
      </c>
      <c r="B28" s="39" t="s">
        <v>124</v>
      </c>
      <c r="C28" s="40">
        <f>SUM(C29:C32)</f>
        <v>0</v>
      </c>
      <c r="D28" s="40">
        <f t="shared" ref="D28:F28" si="10">SUM(D29:D32)</f>
        <v>35706000</v>
      </c>
      <c r="E28" s="40">
        <f t="shared" si="10"/>
        <v>35706000</v>
      </c>
      <c r="F28" s="40">
        <f t="shared" si="10"/>
        <v>0</v>
      </c>
      <c r="G28" s="41"/>
      <c r="H28" s="41">
        <f>SUM(H29:H32)</f>
        <v>4</v>
      </c>
      <c r="I28" s="40">
        <f>SUM(I29:I32)</f>
        <v>35706000</v>
      </c>
      <c r="J28" s="51"/>
      <c r="K28" s="51"/>
      <c r="L28" s="40">
        <f t="shared" ref="L28:W28" si="11">SUM(L29:L32)</f>
        <v>0</v>
      </c>
      <c r="M28" s="50">
        <f t="shared" si="11"/>
        <v>0</v>
      </c>
      <c r="N28" s="50">
        <f t="shared" si="11"/>
        <v>0</v>
      </c>
      <c r="O28" s="50">
        <f t="shared" si="11"/>
        <v>0</v>
      </c>
      <c r="P28" s="50">
        <f t="shared" si="11"/>
        <v>0</v>
      </c>
      <c r="Q28" s="50">
        <f t="shared" si="11"/>
        <v>0</v>
      </c>
      <c r="R28" s="50">
        <f t="shared" si="11"/>
        <v>0</v>
      </c>
      <c r="S28" s="50">
        <f t="shared" si="11"/>
        <v>0</v>
      </c>
      <c r="T28" s="50">
        <f t="shared" si="11"/>
        <v>0</v>
      </c>
      <c r="U28" s="50">
        <f t="shared" si="11"/>
        <v>0</v>
      </c>
      <c r="V28" s="50">
        <f t="shared" si="11"/>
        <v>0</v>
      </c>
      <c r="W28" s="50">
        <f t="shared" si="11"/>
        <v>0</v>
      </c>
      <c r="X28" s="50"/>
      <c r="Y28" s="60">
        <f t="shared" si="1"/>
        <v>0</v>
      </c>
    </row>
    <row r="29" spans="1:25" ht="63" customHeight="1">
      <c r="A29" s="1"/>
      <c r="B29" s="2" t="s">
        <v>55</v>
      </c>
      <c r="C29" s="26"/>
      <c r="D29" s="26">
        <v>9900000</v>
      </c>
      <c r="E29" s="34">
        <v>9900000</v>
      </c>
      <c r="F29" s="26"/>
      <c r="G29" s="27"/>
      <c r="H29" s="27">
        <v>1</v>
      </c>
      <c r="I29" s="26">
        <f>E29</f>
        <v>9900000</v>
      </c>
      <c r="J29" s="27">
        <v>2</v>
      </c>
      <c r="K29" s="27">
        <v>5</v>
      </c>
      <c r="L29" s="2" t="s">
        <v>137</v>
      </c>
      <c r="M29" s="53"/>
      <c r="N29" s="53"/>
      <c r="O29" s="53"/>
      <c r="P29" s="53"/>
      <c r="Q29" s="53"/>
      <c r="R29" s="53"/>
      <c r="S29" s="53"/>
      <c r="T29" s="53"/>
      <c r="U29" s="54"/>
      <c r="V29" s="54"/>
      <c r="W29" s="53"/>
      <c r="X29" s="53"/>
      <c r="Y29" s="60">
        <f t="shared" si="1"/>
        <v>0</v>
      </c>
    </row>
    <row r="30" spans="1:25" ht="56.25">
      <c r="A30" s="1"/>
      <c r="B30" s="2" t="s">
        <v>56</v>
      </c>
      <c r="C30" s="26"/>
      <c r="D30" s="26">
        <v>9950000</v>
      </c>
      <c r="E30" s="34">
        <v>9950000</v>
      </c>
      <c r="F30" s="26"/>
      <c r="G30" s="27"/>
      <c r="H30" s="27">
        <v>1</v>
      </c>
      <c r="I30" s="26">
        <f t="shared" ref="I30:I32" si="12">E30</f>
        <v>9950000</v>
      </c>
      <c r="J30" s="27">
        <v>3</v>
      </c>
      <c r="K30" s="27">
        <v>5</v>
      </c>
      <c r="L30" s="2" t="s">
        <v>156</v>
      </c>
      <c r="M30" s="53"/>
      <c r="N30" s="53"/>
      <c r="O30" s="53"/>
      <c r="P30" s="53"/>
      <c r="Q30" s="53"/>
      <c r="R30" s="53"/>
      <c r="S30" s="53"/>
      <c r="T30" s="53"/>
      <c r="U30" s="54"/>
      <c r="V30" s="54"/>
      <c r="W30" s="53"/>
      <c r="X30" s="53"/>
      <c r="Y30" s="60">
        <f t="shared" si="1"/>
        <v>0</v>
      </c>
    </row>
    <row r="31" spans="1:25" ht="45" customHeight="1">
      <c r="A31" s="28"/>
      <c r="B31" s="2" t="s">
        <v>57</v>
      </c>
      <c r="C31" s="26"/>
      <c r="D31" s="26">
        <v>9900000</v>
      </c>
      <c r="E31" s="34">
        <v>9900000</v>
      </c>
      <c r="F31" s="30"/>
      <c r="G31" s="31"/>
      <c r="H31" s="31">
        <v>1</v>
      </c>
      <c r="I31" s="26">
        <f t="shared" si="12"/>
        <v>9900000</v>
      </c>
      <c r="J31" s="27">
        <v>2</v>
      </c>
      <c r="K31" s="27">
        <v>5</v>
      </c>
      <c r="L31" s="2" t="s">
        <v>137</v>
      </c>
      <c r="M31" s="55"/>
      <c r="N31" s="55"/>
      <c r="O31" s="55"/>
      <c r="P31" s="55"/>
      <c r="Q31" s="55"/>
      <c r="R31" s="55"/>
      <c r="S31" s="55"/>
      <c r="T31" s="55"/>
      <c r="U31" s="55"/>
      <c r="V31" s="55"/>
      <c r="W31" s="55"/>
      <c r="X31" s="55"/>
      <c r="Y31" s="60">
        <f t="shared" si="1"/>
        <v>0</v>
      </c>
    </row>
    <row r="32" spans="1:25" ht="56.25">
      <c r="A32" s="1"/>
      <c r="B32" s="2" t="s">
        <v>58</v>
      </c>
      <c r="C32" s="26"/>
      <c r="D32" s="26">
        <v>5956000</v>
      </c>
      <c r="E32" s="34">
        <v>5956000</v>
      </c>
      <c r="F32" s="26"/>
      <c r="G32" s="27"/>
      <c r="H32" s="27">
        <v>1</v>
      </c>
      <c r="I32" s="26">
        <f t="shared" si="12"/>
        <v>5956000</v>
      </c>
      <c r="J32" s="27">
        <v>2</v>
      </c>
      <c r="K32" s="27">
        <v>5</v>
      </c>
      <c r="L32" s="2" t="s">
        <v>137</v>
      </c>
      <c r="M32" s="53"/>
      <c r="N32" s="53"/>
      <c r="O32" s="53"/>
      <c r="P32" s="53"/>
      <c r="Q32" s="53"/>
      <c r="R32" s="53"/>
      <c r="S32" s="53"/>
      <c r="T32" s="53"/>
      <c r="U32" s="54"/>
      <c r="V32" s="54"/>
      <c r="W32" s="53"/>
      <c r="X32" s="53"/>
      <c r="Y32" s="60">
        <f t="shared" si="1"/>
        <v>0</v>
      </c>
    </row>
    <row r="33" spans="1:25" ht="72" customHeight="1">
      <c r="A33" s="38">
        <v>7</v>
      </c>
      <c r="B33" s="39" t="s">
        <v>125</v>
      </c>
      <c r="C33" s="40">
        <f>SUM(C34:C83)</f>
        <v>0</v>
      </c>
      <c r="D33" s="40">
        <f t="shared" ref="D33:F33" si="13">SUM(D34:D83)</f>
        <v>252203600</v>
      </c>
      <c r="E33" s="40">
        <f t="shared" si="13"/>
        <v>252203600</v>
      </c>
      <c r="F33" s="40">
        <f t="shared" si="13"/>
        <v>2476000</v>
      </c>
      <c r="G33" s="41"/>
      <c r="H33" s="50">
        <f>SUM(H34:H83)</f>
        <v>24</v>
      </c>
      <c r="I33" s="50">
        <f t="shared" ref="I33:W33" si="14">SUM(I34:I83)</f>
        <v>122277000</v>
      </c>
      <c r="J33" s="50"/>
      <c r="K33" s="50"/>
      <c r="L33" s="50">
        <f t="shared" si="14"/>
        <v>0</v>
      </c>
      <c r="M33" s="50">
        <f t="shared" si="14"/>
        <v>0</v>
      </c>
      <c r="N33" s="50">
        <f t="shared" si="14"/>
        <v>5741000</v>
      </c>
      <c r="O33" s="50">
        <f t="shared" si="14"/>
        <v>25002000</v>
      </c>
      <c r="P33" s="50">
        <f t="shared" si="14"/>
        <v>12156900</v>
      </c>
      <c r="Q33" s="50">
        <f t="shared" si="14"/>
        <v>38051000</v>
      </c>
      <c r="R33" s="50">
        <f t="shared" si="14"/>
        <v>9148000</v>
      </c>
      <c r="S33" s="50">
        <f t="shared" si="14"/>
        <v>9127000</v>
      </c>
      <c r="T33" s="50">
        <f t="shared" si="14"/>
        <v>0</v>
      </c>
      <c r="U33" s="50">
        <f t="shared" si="14"/>
        <v>0</v>
      </c>
      <c r="V33" s="50">
        <f t="shared" si="14"/>
        <v>8839000</v>
      </c>
      <c r="W33" s="50">
        <f t="shared" si="14"/>
        <v>21861700</v>
      </c>
      <c r="X33" s="56"/>
      <c r="Y33" s="60">
        <f t="shared" si="1"/>
        <v>0</v>
      </c>
    </row>
    <row r="34" spans="1:25" ht="112.5">
      <c r="A34" s="1"/>
      <c r="B34" s="2" t="s">
        <v>59</v>
      </c>
      <c r="C34" s="26"/>
      <c r="D34" s="26">
        <v>11500000</v>
      </c>
      <c r="E34" s="34">
        <v>11500000</v>
      </c>
      <c r="F34" s="26"/>
      <c r="G34" s="27"/>
      <c r="H34" s="27">
        <v>1</v>
      </c>
      <c r="I34" s="26">
        <f t="shared" ref="I34:I41" si="15">E34</f>
        <v>11500000</v>
      </c>
      <c r="J34" s="27">
        <v>3</v>
      </c>
      <c r="K34" s="27">
        <v>5</v>
      </c>
      <c r="L34" s="2" t="s">
        <v>139</v>
      </c>
      <c r="M34" s="53"/>
      <c r="N34" s="53"/>
      <c r="O34" s="53"/>
      <c r="P34" s="53"/>
      <c r="Q34" s="53"/>
      <c r="R34" s="53"/>
      <c r="S34" s="53"/>
      <c r="T34" s="53"/>
      <c r="U34" s="54"/>
      <c r="V34" s="54"/>
      <c r="W34" s="53"/>
      <c r="X34" s="53"/>
      <c r="Y34" s="60">
        <f t="shared" si="1"/>
        <v>0</v>
      </c>
    </row>
    <row r="35" spans="1:25" ht="67.5" customHeight="1">
      <c r="A35" s="1"/>
      <c r="B35" s="2" t="s">
        <v>60</v>
      </c>
      <c r="C35" s="26"/>
      <c r="D35" s="26">
        <v>8290000</v>
      </c>
      <c r="E35" s="34">
        <v>8290000</v>
      </c>
      <c r="F35" s="26"/>
      <c r="G35" s="27"/>
      <c r="H35" s="27">
        <v>1</v>
      </c>
      <c r="I35" s="26">
        <f t="shared" si="15"/>
        <v>8290000</v>
      </c>
      <c r="J35" s="27">
        <v>3</v>
      </c>
      <c r="K35" s="27">
        <v>5</v>
      </c>
      <c r="L35" s="2" t="s">
        <v>139</v>
      </c>
      <c r="M35" s="53"/>
      <c r="N35" s="53"/>
      <c r="O35" s="53"/>
      <c r="P35" s="53"/>
      <c r="Q35" s="53"/>
      <c r="R35" s="53"/>
      <c r="S35" s="53"/>
      <c r="T35" s="53"/>
      <c r="U35" s="54"/>
      <c r="V35" s="54"/>
      <c r="W35" s="53"/>
      <c r="X35" s="53"/>
      <c r="Y35" s="60">
        <f t="shared" si="1"/>
        <v>0</v>
      </c>
    </row>
    <row r="36" spans="1:25" ht="87" customHeight="1">
      <c r="A36" s="28"/>
      <c r="B36" s="2" t="s">
        <v>61</v>
      </c>
      <c r="C36" s="26"/>
      <c r="D36" s="26">
        <v>2400000</v>
      </c>
      <c r="E36" s="34">
        <v>2400000</v>
      </c>
      <c r="F36" s="30"/>
      <c r="G36" s="31"/>
      <c r="H36" s="27">
        <v>1</v>
      </c>
      <c r="I36" s="26">
        <f t="shared" si="15"/>
        <v>2400000</v>
      </c>
      <c r="J36" s="31">
        <v>3</v>
      </c>
      <c r="K36" s="31">
        <v>5</v>
      </c>
      <c r="L36" s="2" t="s">
        <v>139</v>
      </c>
      <c r="M36" s="55"/>
      <c r="N36" s="55"/>
      <c r="O36" s="55"/>
      <c r="P36" s="55"/>
      <c r="Q36" s="55"/>
      <c r="R36" s="55"/>
      <c r="S36" s="55"/>
      <c r="T36" s="55"/>
      <c r="U36" s="55"/>
      <c r="V36" s="55"/>
      <c r="W36" s="55"/>
      <c r="X36" s="55"/>
      <c r="Y36" s="60">
        <f t="shared" si="1"/>
        <v>0</v>
      </c>
    </row>
    <row r="37" spans="1:25" ht="88.5" customHeight="1">
      <c r="A37" s="1"/>
      <c r="B37" s="2" t="s">
        <v>62</v>
      </c>
      <c r="C37" s="26"/>
      <c r="D37" s="26">
        <v>8886000</v>
      </c>
      <c r="E37" s="34">
        <v>8886000</v>
      </c>
      <c r="F37" s="26"/>
      <c r="G37" s="27"/>
      <c r="H37" s="27">
        <v>1</v>
      </c>
      <c r="I37" s="26">
        <f t="shared" si="15"/>
        <v>8886000</v>
      </c>
      <c r="J37" s="27">
        <v>2</v>
      </c>
      <c r="K37" s="27">
        <v>5</v>
      </c>
      <c r="L37" s="2" t="s">
        <v>137</v>
      </c>
      <c r="M37" s="53"/>
      <c r="N37" s="53"/>
      <c r="O37" s="53"/>
      <c r="P37" s="53"/>
      <c r="Q37" s="53"/>
      <c r="R37" s="53"/>
      <c r="S37" s="53"/>
      <c r="T37" s="53"/>
      <c r="U37" s="54"/>
      <c r="V37" s="54"/>
      <c r="W37" s="53"/>
      <c r="X37" s="53"/>
      <c r="Y37" s="60">
        <f t="shared" si="1"/>
        <v>0</v>
      </c>
    </row>
    <row r="38" spans="1:25" ht="93.75">
      <c r="A38" s="1"/>
      <c r="B38" s="2" t="s">
        <v>63</v>
      </c>
      <c r="C38" s="26"/>
      <c r="D38" s="26">
        <v>5751000</v>
      </c>
      <c r="E38" s="34">
        <v>5751000</v>
      </c>
      <c r="F38" s="26"/>
      <c r="G38" s="27"/>
      <c r="H38" s="27"/>
      <c r="I38" s="26"/>
      <c r="J38" s="27" t="s">
        <v>4</v>
      </c>
      <c r="K38" s="27"/>
      <c r="L38" s="2"/>
      <c r="M38" s="53"/>
      <c r="N38" s="53"/>
      <c r="O38" s="53"/>
      <c r="P38" s="53"/>
      <c r="Q38" s="53"/>
      <c r="R38" s="53">
        <v>4168000</v>
      </c>
      <c r="S38" s="53"/>
      <c r="T38" s="53"/>
      <c r="U38" s="54"/>
      <c r="V38" s="54"/>
      <c r="W38" s="53">
        <v>1583000</v>
      </c>
      <c r="X38" s="53"/>
      <c r="Y38" s="60">
        <f t="shared" si="1"/>
        <v>0</v>
      </c>
    </row>
    <row r="39" spans="1:25" ht="87.75" customHeight="1">
      <c r="A39" s="28"/>
      <c r="B39" s="2" t="s">
        <v>64</v>
      </c>
      <c r="C39" s="26"/>
      <c r="D39" s="26">
        <v>4091000</v>
      </c>
      <c r="E39" s="34">
        <v>4091000</v>
      </c>
      <c r="F39" s="30"/>
      <c r="G39" s="31"/>
      <c r="H39" s="27"/>
      <c r="I39" s="30"/>
      <c r="J39" s="27" t="s">
        <v>4</v>
      </c>
      <c r="K39" s="31"/>
      <c r="L39" s="2" t="s">
        <v>144</v>
      </c>
      <c r="M39" s="55"/>
      <c r="N39" s="55"/>
      <c r="O39" s="55"/>
      <c r="P39" s="55"/>
      <c r="Q39" s="53">
        <v>3250000</v>
      </c>
      <c r="R39" s="55"/>
      <c r="S39" s="55"/>
      <c r="T39" s="55"/>
      <c r="U39" s="55"/>
      <c r="V39" s="55"/>
      <c r="W39" s="53">
        <f>E39-Q39</f>
        <v>841000</v>
      </c>
      <c r="X39" s="55"/>
      <c r="Y39" s="60">
        <f t="shared" si="1"/>
        <v>0</v>
      </c>
    </row>
    <row r="40" spans="1:25" ht="93.75">
      <c r="A40" s="1"/>
      <c r="B40" s="2" t="s">
        <v>65</v>
      </c>
      <c r="C40" s="26"/>
      <c r="D40" s="26">
        <v>3400000</v>
      </c>
      <c r="E40" s="34">
        <v>3400000</v>
      </c>
      <c r="F40" s="26"/>
      <c r="G40" s="27"/>
      <c r="H40" s="27"/>
      <c r="I40" s="26"/>
      <c r="J40" s="27" t="s">
        <v>4</v>
      </c>
      <c r="K40" s="27"/>
      <c r="L40" s="2"/>
      <c r="M40" s="53"/>
      <c r="N40" s="53"/>
      <c r="O40" s="53"/>
      <c r="P40" s="53"/>
      <c r="Q40" s="53">
        <v>2842000</v>
      </c>
      <c r="R40" s="53"/>
      <c r="S40" s="53"/>
      <c r="T40" s="53"/>
      <c r="U40" s="54"/>
      <c r="V40" s="54"/>
      <c r="W40" s="53">
        <v>558000</v>
      </c>
      <c r="X40" s="53"/>
      <c r="Y40" s="60">
        <f t="shared" si="1"/>
        <v>0</v>
      </c>
    </row>
    <row r="41" spans="1:25" ht="64.5" customHeight="1">
      <c r="A41" s="1"/>
      <c r="B41" s="2" t="s">
        <v>66</v>
      </c>
      <c r="C41" s="26"/>
      <c r="D41" s="26">
        <v>8400000</v>
      </c>
      <c r="E41" s="34">
        <v>8400000</v>
      </c>
      <c r="F41" s="26"/>
      <c r="G41" s="27"/>
      <c r="H41" s="27">
        <v>1</v>
      </c>
      <c r="I41" s="26">
        <f t="shared" si="15"/>
        <v>8400000</v>
      </c>
      <c r="J41" s="27">
        <v>2</v>
      </c>
      <c r="K41" s="27">
        <v>5</v>
      </c>
      <c r="L41" s="2" t="s">
        <v>161</v>
      </c>
      <c r="M41" s="53"/>
      <c r="N41" s="53"/>
      <c r="O41" s="53"/>
      <c r="P41" s="53"/>
      <c r="Q41" s="53"/>
      <c r="R41" s="53"/>
      <c r="S41" s="53"/>
      <c r="T41" s="53"/>
      <c r="U41" s="54"/>
      <c r="V41" s="54"/>
      <c r="W41" s="53"/>
      <c r="X41" s="53"/>
      <c r="Y41" s="60">
        <f t="shared" si="1"/>
        <v>0</v>
      </c>
    </row>
    <row r="42" spans="1:25" ht="75">
      <c r="A42" s="1"/>
      <c r="B42" s="2" t="s">
        <v>67</v>
      </c>
      <c r="C42" s="26"/>
      <c r="D42" s="26">
        <v>5980000</v>
      </c>
      <c r="E42" s="34">
        <v>5980000</v>
      </c>
      <c r="F42" s="26"/>
      <c r="G42" s="27"/>
      <c r="H42" s="27">
        <v>1</v>
      </c>
      <c r="I42" s="26">
        <f t="shared" ref="I42:I51" si="16">E42</f>
        <v>5980000</v>
      </c>
      <c r="J42" s="27">
        <v>2</v>
      </c>
      <c r="K42" s="27">
        <v>5</v>
      </c>
      <c r="L42" s="2" t="s">
        <v>137</v>
      </c>
      <c r="M42" s="53"/>
      <c r="N42" s="53"/>
      <c r="O42" s="53"/>
      <c r="P42" s="53"/>
      <c r="Q42" s="53"/>
      <c r="R42" s="53"/>
      <c r="S42" s="53"/>
      <c r="T42" s="53"/>
      <c r="U42" s="54"/>
      <c r="V42" s="54"/>
      <c r="W42" s="53"/>
      <c r="X42" s="53"/>
      <c r="Y42" s="60">
        <f t="shared" si="1"/>
        <v>0</v>
      </c>
    </row>
    <row r="43" spans="1:25" ht="66.75" customHeight="1">
      <c r="A43" s="28"/>
      <c r="B43" s="61" t="s">
        <v>68</v>
      </c>
      <c r="C43" s="26"/>
      <c r="D43" s="26">
        <v>5000000</v>
      </c>
      <c r="E43" s="34">
        <v>5000000</v>
      </c>
      <c r="F43" s="30"/>
      <c r="G43" s="31"/>
      <c r="H43" s="27"/>
      <c r="I43" s="26"/>
      <c r="J43" s="27" t="s">
        <v>4</v>
      </c>
      <c r="K43" s="27"/>
      <c r="L43" s="2" t="s">
        <v>145</v>
      </c>
      <c r="M43" s="55"/>
      <c r="N43" s="55"/>
      <c r="O43" s="55"/>
      <c r="P43" s="55"/>
      <c r="Q43" s="53">
        <v>3740000</v>
      </c>
      <c r="R43" s="55"/>
      <c r="S43" s="55"/>
      <c r="T43" s="55"/>
      <c r="U43" s="55"/>
      <c r="V43" s="55"/>
      <c r="W43" s="55">
        <v>1260000</v>
      </c>
      <c r="X43" s="55"/>
      <c r="Y43" s="60">
        <f t="shared" si="1"/>
        <v>0</v>
      </c>
    </row>
    <row r="44" spans="1:25" ht="66.75" customHeight="1">
      <c r="A44" s="1"/>
      <c r="B44" s="61" t="s">
        <v>69</v>
      </c>
      <c r="C44" s="26"/>
      <c r="D44" s="26">
        <v>1999800</v>
      </c>
      <c r="E44" s="34">
        <v>1999800</v>
      </c>
      <c r="F44" s="26"/>
      <c r="G44" s="27"/>
      <c r="H44" s="27"/>
      <c r="I44" s="26"/>
      <c r="J44" s="27" t="s">
        <v>4</v>
      </c>
      <c r="K44" s="27"/>
      <c r="L44" s="2" t="s">
        <v>145</v>
      </c>
      <c r="M44" s="53"/>
      <c r="N44" s="53"/>
      <c r="O44" s="53"/>
      <c r="P44" s="53">
        <v>1360000</v>
      </c>
      <c r="Q44" s="53"/>
      <c r="R44" s="53"/>
      <c r="S44" s="53"/>
      <c r="T44" s="53"/>
      <c r="U44" s="54"/>
      <c r="V44" s="54"/>
      <c r="W44" s="53">
        <v>639800</v>
      </c>
      <c r="X44" s="53"/>
      <c r="Y44" s="60">
        <f t="shared" si="1"/>
        <v>0</v>
      </c>
    </row>
    <row r="45" spans="1:25" ht="75">
      <c r="A45" s="1"/>
      <c r="B45" s="2" t="s">
        <v>70</v>
      </c>
      <c r="C45" s="26"/>
      <c r="D45" s="26">
        <v>1984800</v>
      </c>
      <c r="E45" s="34">
        <v>1984800</v>
      </c>
      <c r="F45" s="26"/>
      <c r="G45" s="27"/>
      <c r="H45" s="27"/>
      <c r="I45" s="26"/>
      <c r="J45" s="27" t="s">
        <v>4</v>
      </c>
      <c r="K45" s="27"/>
      <c r="L45" s="2" t="s">
        <v>144</v>
      </c>
      <c r="M45" s="53"/>
      <c r="N45" s="53"/>
      <c r="O45" s="53"/>
      <c r="P45" s="53">
        <v>1345000</v>
      </c>
      <c r="Q45" s="53"/>
      <c r="R45" s="53"/>
      <c r="S45" s="53"/>
      <c r="T45" s="53"/>
      <c r="U45" s="54"/>
      <c r="V45" s="54"/>
      <c r="W45" s="53">
        <f>E45-P45</f>
        <v>639800</v>
      </c>
      <c r="X45" s="53"/>
      <c r="Y45" s="60">
        <f t="shared" si="1"/>
        <v>0</v>
      </c>
    </row>
    <row r="46" spans="1:25" ht="65.25" customHeight="1">
      <c r="A46" s="28"/>
      <c r="B46" s="2" t="s">
        <v>71</v>
      </c>
      <c r="C46" s="26"/>
      <c r="D46" s="26">
        <v>1992000</v>
      </c>
      <c r="E46" s="34">
        <v>1992000</v>
      </c>
      <c r="F46" s="30"/>
      <c r="G46" s="31"/>
      <c r="H46" s="27">
        <v>1</v>
      </c>
      <c r="I46" s="26">
        <f t="shared" si="16"/>
        <v>1992000</v>
      </c>
      <c r="J46" s="31">
        <v>2</v>
      </c>
      <c r="K46" s="31">
        <v>5</v>
      </c>
      <c r="L46" s="2" t="s">
        <v>160</v>
      </c>
      <c r="M46" s="55"/>
      <c r="N46" s="55"/>
      <c r="O46" s="55"/>
      <c r="P46" s="55"/>
      <c r="Q46" s="55"/>
      <c r="R46" s="55"/>
      <c r="S46" s="55"/>
      <c r="T46" s="55"/>
      <c r="U46" s="55"/>
      <c r="V46" s="55"/>
      <c r="W46" s="55"/>
      <c r="X46" s="55"/>
      <c r="Y46" s="60">
        <f t="shared" si="1"/>
        <v>0</v>
      </c>
    </row>
    <row r="47" spans="1:25" ht="75">
      <c r="A47" s="1"/>
      <c r="B47" s="2" t="s">
        <v>72</v>
      </c>
      <c r="C47" s="26"/>
      <c r="D47" s="26">
        <v>1965000</v>
      </c>
      <c r="E47" s="34">
        <v>1965000</v>
      </c>
      <c r="F47" s="26"/>
      <c r="G47" s="27"/>
      <c r="H47" s="27">
        <v>1</v>
      </c>
      <c r="I47" s="26">
        <f t="shared" si="16"/>
        <v>1965000</v>
      </c>
      <c r="J47" s="27">
        <v>2</v>
      </c>
      <c r="K47" s="27">
        <v>5</v>
      </c>
      <c r="L47" s="2" t="s">
        <v>160</v>
      </c>
      <c r="M47" s="53"/>
      <c r="N47" s="53"/>
      <c r="O47" s="53"/>
      <c r="P47" s="53"/>
      <c r="Q47" s="53"/>
      <c r="R47" s="53"/>
      <c r="S47" s="53"/>
      <c r="T47" s="53"/>
      <c r="U47" s="54"/>
      <c r="V47" s="54"/>
      <c r="W47" s="53"/>
      <c r="X47" s="53"/>
      <c r="Y47" s="60">
        <f t="shared" si="1"/>
        <v>0</v>
      </c>
    </row>
    <row r="48" spans="1:25" ht="68.25" customHeight="1">
      <c r="A48" s="1"/>
      <c r="B48" s="2" t="s">
        <v>73</v>
      </c>
      <c r="C48" s="26"/>
      <c r="D48" s="26">
        <v>1262000</v>
      </c>
      <c r="E48" s="34">
        <v>1262000</v>
      </c>
      <c r="F48" s="26"/>
      <c r="G48" s="27"/>
      <c r="H48" s="27">
        <v>1</v>
      </c>
      <c r="I48" s="26">
        <f t="shared" si="16"/>
        <v>1262000</v>
      </c>
      <c r="J48" s="27">
        <v>2</v>
      </c>
      <c r="K48" s="27">
        <v>5</v>
      </c>
      <c r="L48" s="2" t="s">
        <v>160</v>
      </c>
      <c r="M48" s="53"/>
      <c r="N48" s="53"/>
      <c r="O48" s="53"/>
      <c r="P48" s="53"/>
      <c r="Q48" s="53"/>
      <c r="R48" s="53"/>
      <c r="S48" s="53"/>
      <c r="T48" s="53"/>
      <c r="U48" s="54"/>
      <c r="V48" s="54"/>
      <c r="W48" s="53"/>
      <c r="X48" s="53"/>
      <c r="Y48" s="60">
        <f t="shared" si="1"/>
        <v>0</v>
      </c>
    </row>
    <row r="49" spans="1:25" ht="75">
      <c r="A49" s="1"/>
      <c r="B49" s="2" t="s">
        <v>74</v>
      </c>
      <c r="C49" s="26"/>
      <c r="D49" s="26">
        <v>14186000</v>
      </c>
      <c r="E49" s="34">
        <v>14186000</v>
      </c>
      <c r="F49" s="26"/>
      <c r="G49" s="27"/>
      <c r="H49" s="27"/>
      <c r="I49" s="26"/>
      <c r="J49" s="27" t="s">
        <v>4</v>
      </c>
      <c r="K49" s="27"/>
      <c r="L49" s="2" t="s">
        <v>144</v>
      </c>
      <c r="M49" s="53"/>
      <c r="N49" s="53">
        <v>1396000</v>
      </c>
      <c r="O49" s="53">
        <v>2792000</v>
      </c>
      <c r="P49" s="53">
        <v>2792000</v>
      </c>
      <c r="Q49" s="53">
        <v>2792000</v>
      </c>
      <c r="R49" s="53"/>
      <c r="S49" s="53">
        <v>4188000</v>
      </c>
      <c r="T49" s="53"/>
      <c r="U49" s="54"/>
      <c r="V49" s="54"/>
      <c r="W49" s="53">
        <f>E49-N49-O49-P49-Q49-S49</f>
        <v>226000</v>
      </c>
      <c r="X49" s="53"/>
      <c r="Y49" s="60">
        <f t="shared" si="1"/>
        <v>0</v>
      </c>
    </row>
    <row r="50" spans="1:25" ht="72" customHeight="1">
      <c r="A50" s="28"/>
      <c r="B50" s="2" t="s">
        <v>75</v>
      </c>
      <c r="C50" s="26"/>
      <c r="D50" s="26">
        <v>6964000</v>
      </c>
      <c r="E50" s="34">
        <v>6964000</v>
      </c>
      <c r="F50" s="30"/>
      <c r="G50" s="31"/>
      <c r="H50" s="27"/>
      <c r="I50" s="26"/>
      <c r="J50" s="27" t="s">
        <v>4</v>
      </c>
      <c r="K50" s="27"/>
      <c r="L50" s="2" t="s">
        <v>144</v>
      </c>
      <c r="M50" s="55"/>
      <c r="N50" s="53">
        <v>1989000</v>
      </c>
      <c r="O50" s="53">
        <v>1989000</v>
      </c>
      <c r="P50" s="53"/>
      <c r="Q50" s="53">
        <v>2652000</v>
      </c>
      <c r="R50" s="55"/>
      <c r="S50" s="55"/>
      <c r="T50" s="55"/>
      <c r="U50" s="55"/>
      <c r="V50" s="55"/>
      <c r="W50" s="53">
        <f>E50-N50-O50-Q50</f>
        <v>334000</v>
      </c>
      <c r="X50" s="55"/>
      <c r="Y50" s="60">
        <f t="shared" si="1"/>
        <v>0</v>
      </c>
    </row>
    <row r="51" spans="1:25" ht="72" customHeight="1">
      <c r="A51" s="1"/>
      <c r="B51" s="2" t="s">
        <v>76</v>
      </c>
      <c r="C51" s="26"/>
      <c r="D51" s="26">
        <v>4504000</v>
      </c>
      <c r="E51" s="34">
        <v>4504000</v>
      </c>
      <c r="F51" s="26"/>
      <c r="G51" s="27"/>
      <c r="H51" s="27">
        <v>1</v>
      </c>
      <c r="I51" s="26">
        <f t="shared" si="16"/>
        <v>4504000</v>
      </c>
      <c r="J51" s="27">
        <v>2</v>
      </c>
      <c r="K51" s="27">
        <v>5</v>
      </c>
      <c r="L51" s="2" t="s">
        <v>148</v>
      </c>
      <c r="M51" s="53"/>
      <c r="N51" s="53"/>
      <c r="O51" s="53"/>
      <c r="P51" s="53"/>
      <c r="Q51" s="53"/>
      <c r="R51" s="53"/>
      <c r="S51" s="53"/>
      <c r="T51" s="53"/>
      <c r="U51" s="54"/>
      <c r="V51" s="54"/>
      <c r="W51" s="53"/>
      <c r="X51" s="53"/>
      <c r="Y51" s="60">
        <f t="shared" si="1"/>
        <v>0</v>
      </c>
    </row>
    <row r="52" spans="1:25" ht="75">
      <c r="A52" s="1"/>
      <c r="B52" s="2" t="s">
        <v>77</v>
      </c>
      <c r="C52" s="26"/>
      <c r="D52" s="26">
        <v>8749000</v>
      </c>
      <c r="E52" s="34">
        <v>8749000</v>
      </c>
      <c r="F52" s="26"/>
      <c r="G52" s="27"/>
      <c r="H52" s="27"/>
      <c r="I52" s="26"/>
      <c r="J52" s="27" t="s">
        <v>4</v>
      </c>
      <c r="K52" s="27"/>
      <c r="L52" s="2" t="s">
        <v>144</v>
      </c>
      <c r="M52" s="53"/>
      <c r="N52" s="53"/>
      <c r="O52" s="53"/>
      <c r="P52" s="53"/>
      <c r="Q52" s="53">
        <v>8720000</v>
      </c>
      <c r="R52" s="53"/>
      <c r="S52" s="53"/>
      <c r="T52" s="53"/>
      <c r="U52" s="54"/>
      <c r="V52" s="54"/>
      <c r="W52" s="53">
        <f>E52-Q52</f>
        <v>29000</v>
      </c>
      <c r="X52" s="53"/>
      <c r="Y52" s="60">
        <f t="shared" si="1"/>
        <v>0</v>
      </c>
    </row>
    <row r="53" spans="1:25" ht="92.25" customHeight="1">
      <c r="A53" s="28"/>
      <c r="B53" s="2" t="s">
        <v>78</v>
      </c>
      <c r="C53" s="26"/>
      <c r="D53" s="26">
        <v>3080000</v>
      </c>
      <c r="E53" s="34">
        <v>3080000</v>
      </c>
      <c r="F53" s="30"/>
      <c r="G53" s="31"/>
      <c r="H53" s="27"/>
      <c r="I53" s="30"/>
      <c r="J53" s="27" t="s">
        <v>4</v>
      </c>
      <c r="K53" s="31"/>
      <c r="L53" s="2" t="s">
        <v>144</v>
      </c>
      <c r="M53" s="55"/>
      <c r="N53" s="55"/>
      <c r="O53" s="55"/>
      <c r="P53" s="55"/>
      <c r="Q53" s="53">
        <v>2598000</v>
      </c>
      <c r="R53" s="55"/>
      <c r="S53" s="55"/>
      <c r="T53" s="55"/>
      <c r="U53" s="55"/>
      <c r="V53" s="55"/>
      <c r="W53" s="53">
        <f>E53-Q53</f>
        <v>482000</v>
      </c>
      <c r="X53" s="55"/>
      <c r="Y53" s="60">
        <f t="shared" si="1"/>
        <v>0</v>
      </c>
    </row>
    <row r="54" spans="1:25" ht="75">
      <c r="A54" s="1"/>
      <c r="B54" s="2" t="s">
        <v>79</v>
      </c>
      <c r="C54" s="26"/>
      <c r="D54" s="26">
        <v>1827000</v>
      </c>
      <c r="E54" s="34">
        <v>1827000</v>
      </c>
      <c r="F54" s="26"/>
      <c r="G54" s="27"/>
      <c r="H54" s="27"/>
      <c r="I54" s="26"/>
      <c r="J54" s="27" t="s">
        <v>4</v>
      </c>
      <c r="K54" s="27"/>
      <c r="L54" s="2" t="s">
        <v>144</v>
      </c>
      <c r="M54" s="53"/>
      <c r="N54" s="53"/>
      <c r="O54" s="53">
        <v>1820000</v>
      </c>
      <c r="P54" s="53"/>
      <c r="Q54" s="53"/>
      <c r="R54" s="53"/>
      <c r="S54" s="53"/>
      <c r="T54" s="53"/>
      <c r="U54" s="54"/>
      <c r="V54" s="54"/>
      <c r="W54" s="53">
        <f>E54-O54</f>
        <v>7000</v>
      </c>
      <c r="X54" s="53"/>
      <c r="Y54" s="60">
        <f t="shared" si="1"/>
        <v>0</v>
      </c>
    </row>
    <row r="55" spans="1:25" ht="94.5" customHeight="1">
      <c r="A55" s="1"/>
      <c r="B55" s="2" t="s">
        <v>80</v>
      </c>
      <c r="C55" s="26"/>
      <c r="D55" s="26">
        <v>1674000</v>
      </c>
      <c r="E55" s="34">
        <v>1674000</v>
      </c>
      <c r="F55" s="26"/>
      <c r="G55" s="27"/>
      <c r="H55" s="27"/>
      <c r="I55" s="26"/>
      <c r="J55" s="27" t="s">
        <v>4</v>
      </c>
      <c r="K55" s="27"/>
      <c r="L55" s="2" t="s">
        <v>144</v>
      </c>
      <c r="M55" s="53"/>
      <c r="N55" s="53"/>
      <c r="O55" s="53">
        <v>1669000</v>
      </c>
      <c r="P55" s="53"/>
      <c r="Q55" s="53"/>
      <c r="R55" s="53"/>
      <c r="S55" s="53"/>
      <c r="T55" s="53"/>
      <c r="U55" s="54"/>
      <c r="V55" s="54"/>
      <c r="W55" s="53">
        <f>E55-O55</f>
        <v>5000</v>
      </c>
      <c r="X55" s="53"/>
      <c r="Y55" s="60">
        <f t="shared" si="1"/>
        <v>0</v>
      </c>
    </row>
    <row r="56" spans="1:25" ht="75">
      <c r="A56" s="1"/>
      <c r="B56" s="2" t="s">
        <v>81</v>
      </c>
      <c r="C56" s="26"/>
      <c r="D56" s="26">
        <v>14223000</v>
      </c>
      <c r="E56" s="34">
        <v>14223000</v>
      </c>
      <c r="F56" s="26"/>
      <c r="G56" s="27"/>
      <c r="H56" s="27">
        <v>1</v>
      </c>
      <c r="I56" s="26">
        <f>E56</f>
        <v>14223000</v>
      </c>
      <c r="J56" s="27">
        <v>2</v>
      </c>
      <c r="K56" s="27">
        <v>5</v>
      </c>
      <c r="L56" s="2" t="s">
        <v>138</v>
      </c>
      <c r="M56" s="53"/>
      <c r="N56" s="53"/>
      <c r="O56" s="53"/>
      <c r="P56" s="53"/>
      <c r="Q56" s="53"/>
      <c r="R56" s="53"/>
      <c r="S56" s="53"/>
      <c r="T56" s="53"/>
      <c r="U56" s="54"/>
      <c r="V56" s="54"/>
      <c r="W56" s="53"/>
      <c r="X56" s="53"/>
      <c r="Y56" s="60">
        <f t="shared" si="1"/>
        <v>0</v>
      </c>
    </row>
    <row r="57" spans="1:25" ht="87.75" customHeight="1">
      <c r="A57" s="28"/>
      <c r="B57" s="2" t="s">
        <v>82</v>
      </c>
      <c r="C57" s="26"/>
      <c r="D57" s="26">
        <v>2681000</v>
      </c>
      <c r="E57" s="34">
        <v>2681000</v>
      </c>
      <c r="F57" s="26">
        <v>2476000</v>
      </c>
      <c r="G57" s="31"/>
      <c r="H57" s="27"/>
      <c r="I57" s="30"/>
      <c r="J57" s="27" t="s">
        <v>4</v>
      </c>
      <c r="K57" s="31"/>
      <c r="L57" s="2" t="s">
        <v>144</v>
      </c>
      <c r="M57" s="55"/>
      <c r="N57" s="55"/>
      <c r="O57" s="55">
        <v>2476000</v>
      </c>
      <c r="P57" s="55"/>
      <c r="Q57" s="55"/>
      <c r="R57" s="55"/>
      <c r="S57" s="55"/>
      <c r="T57" s="55"/>
      <c r="U57" s="55"/>
      <c r="V57" s="55"/>
      <c r="W57" s="55">
        <f>E57-O57</f>
        <v>205000</v>
      </c>
      <c r="X57" s="55"/>
      <c r="Y57" s="60">
        <f t="shared" si="1"/>
        <v>0</v>
      </c>
    </row>
    <row r="58" spans="1:25" ht="72.75" customHeight="1">
      <c r="A58" s="1"/>
      <c r="B58" s="2" t="s">
        <v>129</v>
      </c>
      <c r="C58" s="26"/>
      <c r="D58" s="26">
        <v>1635000</v>
      </c>
      <c r="E58" s="34">
        <v>1635000</v>
      </c>
      <c r="F58" s="26"/>
      <c r="G58" s="27"/>
      <c r="H58" s="27"/>
      <c r="I58" s="26"/>
      <c r="J58" s="27" t="s">
        <v>4</v>
      </c>
      <c r="K58" s="27"/>
      <c r="L58" s="2" t="s">
        <v>144</v>
      </c>
      <c r="M58" s="53"/>
      <c r="N58" s="53"/>
      <c r="O58" s="53">
        <v>1330000</v>
      </c>
      <c r="P58" s="53"/>
      <c r="Q58" s="53"/>
      <c r="R58" s="53"/>
      <c r="S58" s="53"/>
      <c r="T58" s="53"/>
      <c r="U58" s="54"/>
      <c r="V58" s="54"/>
      <c r="W58" s="53">
        <f>E58-O58</f>
        <v>305000</v>
      </c>
      <c r="X58" s="53"/>
      <c r="Y58" s="60">
        <f t="shared" si="1"/>
        <v>0</v>
      </c>
    </row>
    <row r="59" spans="1:25" ht="112.5">
      <c r="A59" s="1"/>
      <c r="B59" s="2" t="s">
        <v>128</v>
      </c>
      <c r="C59" s="26"/>
      <c r="D59" s="26">
        <v>1310000</v>
      </c>
      <c r="E59" s="34">
        <v>1310000</v>
      </c>
      <c r="F59" s="26"/>
      <c r="G59" s="27"/>
      <c r="H59" s="27"/>
      <c r="I59" s="26"/>
      <c r="J59" s="27" t="s">
        <v>4</v>
      </c>
      <c r="K59" s="27"/>
      <c r="L59" s="2" t="s">
        <v>144</v>
      </c>
      <c r="M59" s="53"/>
      <c r="N59" s="53"/>
      <c r="O59" s="53">
        <v>1310000</v>
      </c>
      <c r="P59" s="53"/>
      <c r="Q59" s="53"/>
      <c r="R59" s="53"/>
      <c r="S59" s="53"/>
      <c r="T59" s="53"/>
      <c r="U59" s="54"/>
      <c r="V59" s="54"/>
      <c r="W59" s="53">
        <f>E59-O59</f>
        <v>0</v>
      </c>
      <c r="X59" s="53"/>
      <c r="Y59" s="60">
        <f t="shared" si="1"/>
        <v>0</v>
      </c>
    </row>
    <row r="60" spans="1:25" ht="93.75" customHeight="1">
      <c r="A60" s="28"/>
      <c r="B60" s="2" t="s">
        <v>83</v>
      </c>
      <c r="C60" s="26"/>
      <c r="D60" s="26">
        <v>4549000</v>
      </c>
      <c r="E60" s="34">
        <v>4549000</v>
      </c>
      <c r="F60" s="30"/>
      <c r="G60" s="31"/>
      <c r="H60" s="27">
        <v>1</v>
      </c>
      <c r="I60" s="26">
        <f t="shared" ref="I60:I73" si="17">E60</f>
        <v>4549000</v>
      </c>
      <c r="J60" s="27">
        <v>2</v>
      </c>
      <c r="K60" s="27">
        <v>5</v>
      </c>
      <c r="L60" s="2" t="s">
        <v>147</v>
      </c>
      <c r="M60" s="55"/>
      <c r="N60" s="55"/>
      <c r="O60" s="55"/>
      <c r="P60" s="55"/>
      <c r="Q60" s="55"/>
      <c r="R60" s="55"/>
      <c r="S60" s="55"/>
      <c r="T60" s="55"/>
      <c r="U60" s="55"/>
      <c r="V60" s="55"/>
      <c r="W60" s="55"/>
      <c r="X60" s="55"/>
      <c r="Y60" s="60">
        <f t="shared" si="1"/>
        <v>0</v>
      </c>
    </row>
    <row r="61" spans="1:25" ht="93.75">
      <c r="A61" s="1"/>
      <c r="B61" s="2" t="s">
        <v>84</v>
      </c>
      <c r="C61" s="26"/>
      <c r="D61" s="26">
        <v>2160000</v>
      </c>
      <c r="E61" s="34">
        <v>2160000</v>
      </c>
      <c r="F61" s="26"/>
      <c r="G61" s="27"/>
      <c r="H61" s="27">
        <v>1</v>
      </c>
      <c r="I61" s="26">
        <f t="shared" si="17"/>
        <v>2160000</v>
      </c>
      <c r="J61" s="27">
        <v>2</v>
      </c>
      <c r="K61" s="27">
        <v>5</v>
      </c>
      <c r="L61" s="2" t="s">
        <v>138</v>
      </c>
      <c r="M61" s="53"/>
      <c r="N61" s="53"/>
      <c r="O61" s="53"/>
      <c r="P61" s="53"/>
      <c r="Q61" s="53"/>
      <c r="R61" s="53"/>
      <c r="S61" s="53"/>
      <c r="T61" s="53"/>
      <c r="U61" s="54"/>
      <c r="V61" s="54"/>
      <c r="W61" s="53"/>
      <c r="X61" s="53"/>
      <c r="Y61" s="60">
        <f t="shared" si="1"/>
        <v>0</v>
      </c>
    </row>
    <row r="62" spans="1:25" ht="114.75" customHeight="1">
      <c r="A62" s="1"/>
      <c r="B62" s="2" t="s">
        <v>85</v>
      </c>
      <c r="C62" s="26"/>
      <c r="D62" s="26">
        <v>2167000</v>
      </c>
      <c r="E62" s="34">
        <v>2167000</v>
      </c>
      <c r="F62" s="26"/>
      <c r="G62" s="27"/>
      <c r="H62" s="27">
        <v>1</v>
      </c>
      <c r="I62" s="26">
        <f t="shared" si="17"/>
        <v>2167000</v>
      </c>
      <c r="J62" s="27">
        <v>2</v>
      </c>
      <c r="K62" s="27">
        <v>5</v>
      </c>
      <c r="L62" s="2" t="s">
        <v>148</v>
      </c>
      <c r="M62" s="53"/>
      <c r="N62" s="53"/>
      <c r="O62" s="53"/>
      <c r="P62" s="53"/>
      <c r="Q62" s="53"/>
      <c r="R62" s="53"/>
      <c r="S62" s="53"/>
      <c r="T62" s="53"/>
      <c r="U62" s="54"/>
      <c r="V62" s="54"/>
      <c r="W62" s="53"/>
      <c r="X62" s="53"/>
      <c r="Y62" s="60">
        <f t="shared" si="1"/>
        <v>0</v>
      </c>
    </row>
    <row r="63" spans="1:25" ht="75">
      <c r="A63" s="1"/>
      <c r="B63" s="61" t="s">
        <v>86</v>
      </c>
      <c r="C63" s="26"/>
      <c r="D63" s="26">
        <v>1442000</v>
      </c>
      <c r="E63" s="34">
        <v>1442000</v>
      </c>
      <c r="F63" s="26"/>
      <c r="G63" s="27"/>
      <c r="H63" s="27"/>
      <c r="I63" s="26"/>
      <c r="J63" s="27" t="s">
        <v>4</v>
      </c>
      <c r="K63" s="27"/>
      <c r="L63" s="2" t="s">
        <v>145</v>
      </c>
      <c r="M63" s="53"/>
      <c r="N63" s="53"/>
      <c r="O63" s="53"/>
      <c r="P63" s="53">
        <v>1355000</v>
      </c>
      <c r="Q63" s="53"/>
      <c r="R63" s="53"/>
      <c r="S63" s="53"/>
      <c r="T63" s="53"/>
      <c r="U63" s="54"/>
      <c r="V63" s="54"/>
      <c r="W63" s="53">
        <v>87000</v>
      </c>
      <c r="X63" s="53"/>
      <c r="Y63" s="60">
        <f t="shared" si="1"/>
        <v>0</v>
      </c>
    </row>
    <row r="64" spans="1:25" ht="75">
      <c r="A64" s="1"/>
      <c r="B64" s="2" t="s">
        <v>87</v>
      </c>
      <c r="C64" s="26"/>
      <c r="D64" s="26">
        <v>7012000</v>
      </c>
      <c r="E64" s="34">
        <v>7012000</v>
      </c>
      <c r="F64" s="26"/>
      <c r="G64" s="27"/>
      <c r="H64" s="27">
        <v>1</v>
      </c>
      <c r="I64" s="26">
        <f t="shared" si="17"/>
        <v>7012000</v>
      </c>
      <c r="J64" s="27">
        <v>2</v>
      </c>
      <c r="K64" s="27">
        <v>5</v>
      </c>
      <c r="L64" s="2" t="s">
        <v>148</v>
      </c>
      <c r="M64" s="53"/>
      <c r="N64" s="53"/>
      <c r="O64" s="53"/>
      <c r="P64" s="53"/>
      <c r="Q64" s="53"/>
      <c r="R64" s="53"/>
      <c r="S64" s="53"/>
      <c r="T64" s="53"/>
      <c r="U64" s="54"/>
      <c r="V64" s="54"/>
      <c r="W64" s="53"/>
      <c r="X64" s="53"/>
      <c r="Y64" s="60">
        <f t="shared" si="1"/>
        <v>0</v>
      </c>
    </row>
    <row r="65" spans="1:25" ht="66" customHeight="1">
      <c r="A65" s="28"/>
      <c r="B65" s="2" t="s">
        <v>88</v>
      </c>
      <c r="C65" s="26"/>
      <c r="D65" s="26">
        <v>1612000</v>
      </c>
      <c r="E65" s="34">
        <v>1612000</v>
      </c>
      <c r="F65" s="30"/>
      <c r="G65" s="31"/>
      <c r="H65" s="27">
        <v>1</v>
      </c>
      <c r="I65" s="26">
        <f t="shared" si="17"/>
        <v>1612000</v>
      </c>
      <c r="J65" s="27">
        <v>2</v>
      </c>
      <c r="K65" s="27">
        <v>5</v>
      </c>
      <c r="L65" s="2" t="s">
        <v>138</v>
      </c>
      <c r="M65" s="55"/>
      <c r="N65" s="55"/>
      <c r="O65" s="55"/>
      <c r="P65" s="55"/>
      <c r="Q65" s="55"/>
      <c r="R65" s="55"/>
      <c r="S65" s="55"/>
      <c r="T65" s="55"/>
      <c r="U65" s="55"/>
      <c r="V65" s="55"/>
      <c r="W65" s="55"/>
      <c r="X65" s="55"/>
      <c r="Y65" s="60">
        <f t="shared" si="1"/>
        <v>0</v>
      </c>
    </row>
    <row r="66" spans="1:25" ht="66" customHeight="1">
      <c r="A66" s="1"/>
      <c r="B66" s="61" t="s">
        <v>89</v>
      </c>
      <c r="C66" s="26"/>
      <c r="D66" s="26">
        <v>13000000</v>
      </c>
      <c r="E66" s="34">
        <v>13000000</v>
      </c>
      <c r="F66" s="26"/>
      <c r="G66" s="27"/>
      <c r="H66" s="27"/>
      <c r="I66" s="26"/>
      <c r="J66" s="27" t="s">
        <v>4</v>
      </c>
      <c r="K66" s="27"/>
      <c r="L66" s="2"/>
      <c r="M66" s="53"/>
      <c r="N66" s="53"/>
      <c r="O66" s="53"/>
      <c r="P66" s="53"/>
      <c r="Q66" s="53"/>
      <c r="R66" s="53"/>
      <c r="S66" s="53"/>
      <c r="T66" s="53"/>
      <c r="U66" s="54"/>
      <c r="V66" s="54">
        <v>8839000</v>
      </c>
      <c r="W66" s="53">
        <v>4161000</v>
      </c>
      <c r="X66" s="53"/>
      <c r="Y66" s="60">
        <f t="shared" si="1"/>
        <v>0</v>
      </c>
    </row>
    <row r="67" spans="1:25" ht="93.75">
      <c r="A67" s="1"/>
      <c r="B67" s="61" t="s">
        <v>90</v>
      </c>
      <c r="C67" s="26"/>
      <c r="D67" s="26">
        <v>7148000</v>
      </c>
      <c r="E67" s="34">
        <v>7148000</v>
      </c>
      <c r="F67" s="26"/>
      <c r="G67" s="27"/>
      <c r="H67" s="27"/>
      <c r="I67" s="26"/>
      <c r="J67" s="27" t="s">
        <v>4</v>
      </c>
      <c r="K67" s="27"/>
      <c r="L67" s="2"/>
      <c r="M67" s="53"/>
      <c r="N67" s="53"/>
      <c r="O67" s="53"/>
      <c r="P67" s="53"/>
      <c r="Q67" s="53"/>
      <c r="R67" s="53"/>
      <c r="S67" s="53">
        <v>4939000</v>
      </c>
      <c r="T67" s="53"/>
      <c r="U67" s="54"/>
      <c r="V67" s="54"/>
      <c r="W67" s="53">
        <v>2209000</v>
      </c>
      <c r="X67" s="53"/>
      <c r="Y67" s="60">
        <f t="shared" si="1"/>
        <v>0</v>
      </c>
    </row>
    <row r="68" spans="1:25" ht="93" customHeight="1">
      <c r="A68" s="28"/>
      <c r="B68" s="2" t="s">
        <v>91</v>
      </c>
      <c r="C68" s="26"/>
      <c r="D68" s="26">
        <v>7210000</v>
      </c>
      <c r="E68" s="34">
        <v>7210000</v>
      </c>
      <c r="F68" s="30"/>
      <c r="G68" s="31"/>
      <c r="H68" s="27"/>
      <c r="I68" s="30"/>
      <c r="J68" s="27" t="s">
        <v>4</v>
      </c>
      <c r="K68" s="31"/>
      <c r="L68" s="2"/>
      <c r="M68" s="55"/>
      <c r="N68" s="55"/>
      <c r="O68" s="53">
        <v>1647000</v>
      </c>
      <c r="P68" s="55"/>
      <c r="Q68" s="53">
        <v>3843000</v>
      </c>
      <c r="R68" s="55"/>
      <c r="S68" s="55"/>
      <c r="T68" s="55"/>
      <c r="U68" s="55"/>
      <c r="V68" s="55"/>
      <c r="W68" s="55">
        <f>E68-O68-Q68</f>
        <v>1720000</v>
      </c>
      <c r="X68" s="55"/>
      <c r="Y68" s="60">
        <f t="shared" si="1"/>
        <v>0</v>
      </c>
    </row>
    <row r="69" spans="1:25" ht="50.25" customHeight="1">
      <c r="A69" s="1"/>
      <c r="B69" s="2" t="s">
        <v>92</v>
      </c>
      <c r="C69" s="26"/>
      <c r="D69" s="26">
        <v>1530000</v>
      </c>
      <c r="E69" s="34">
        <v>1530000</v>
      </c>
      <c r="F69" s="26"/>
      <c r="G69" s="27"/>
      <c r="H69" s="27">
        <v>1</v>
      </c>
      <c r="I69" s="26">
        <f t="shared" si="17"/>
        <v>1530000</v>
      </c>
      <c r="J69" s="27">
        <v>2</v>
      </c>
      <c r="K69" s="27">
        <v>5</v>
      </c>
      <c r="L69" s="2" t="s">
        <v>148</v>
      </c>
      <c r="M69" s="53"/>
      <c r="N69" s="53"/>
      <c r="O69" s="53"/>
      <c r="P69" s="53"/>
      <c r="Q69" s="53"/>
      <c r="R69" s="53"/>
      <c r="S69" s="53"/>
      <c r="T69" s="53"/>
      <c r="U69" s="54"/>
      <c r="V69" s="54"/>
      <c r="W69" s="53"/>
      <c r="X69" s="53"/>
      <c r="Y69" s="60">
        <f t="shared" si="1"/>
        <v>0</v>
      </c>
    </row>
    <row r="70" spans="1:25" ht="68.25" customHeight="1">
      <c r="A70" s="1"/>
      <c r="B70" s="2" t="s">
        <v>93</v>
      </c>
      <c r="C70" s="26"/>
      <c r="D70" s="26">
        <v>5556000</v>
      </c>
      <c r="E70" s="34">
        <v>5556000</v>
      </c>
      <c r="F70" s="26"/>
      <c r="G70" s="27"/>
      <c r="H70" s="27">
        <v>1</v>
      </c>
      <c r="I70" s="26">
        <f t="shared" si="17"/>
        <v>5556000</v>
      </c>
      <c r="J70" s="27">
        <v>2</v>
      </c>
      <c r="K70" s="27">
        <v>5</v>
      </c>
      <c r="L70" s="2" t="s">
        <v>138</v>
      </c>
      <c r="M70" s="53"/>
      <c r="N70" s="53"/>
      <c r="O70" s="53"/>
      <c r="P70" s="53"/>
      <c r="Q70" s="53"/>
      <c r="R70" s="53"/>
      <c r="S70" s="53"/>
      <c r="T70" s="53"/>
      <c r="U70" s="54"/>
      <c r="V70" s="54"/>
      <c r="W70" s="53"/>
      <c r="X70" s="53"/>
      <c r="Y70" s="60">
        <f t="shared" si="1"/>
        <v>0</v>
      </c>
    </row>
    <row r="71" spans="1:25" ht="91.5" customHeight="1">
      <c r="A71" s="1"/>
      <c r="B71" s="2" t="s">
        <v>94</v>
      </c>
      <c r="C71" s="26"/>
      <c r="D71" s="26">
        <v>1859000</v>
      </c>
      <c r="E71" s="34">
        <v>1859000</v>
      </c>
      <c r="F71" s="26"/>
      <c r="G71" s="27"/>
      <c r="H71" s="27"/>
      <c r="I71" s="26"/>
      <c r="J71" s="27" t="s">
        <v>4</v>
      </c>
      <c r="K71" s="27"/>
      <c r="L71" s="2"/>
      <c r="M71" s="53"/>
      <c r="N71" s="53"/>
      <c r="O71" s="53"/>
      <c r="P71" s="53">
        <v>1750000</v>
      </c>
      <c r="Q71" s="53"/>
      <c r="R71" s="53"/>
      <c r="S71" s="53"/>
      <c r="T71" s="53"/>
      <c r="U71" s="54"/>
      <c r="V71" s="54"/>
      <c r="W71" s="53">
        <v>109000</v>
      </c>
      <c r="X71" s="53"/>
      <c r="Y71" s="60">
        <f t="shared" si="1"/>
        <v>0</v>
      </c>
    </row>
    <row r="72" spans="1:25" ht="71.25" customHeight="1">
      <c r="A72" s="28"/>
      <c r="B72" s="61" t="s">
        <v>95</v>
      </c>
      <c r="C72" s="26"/>
      <c r="D72" s="26">
        <v>5121000</v>
      </c>
      <c r="E72" s="34">
        <v>5121000</v>
      </c>
      <c r="F72" s="30"/>
      <c r="G72" s="31"/>
      <c r="H72" s="27"/>
      <c r="I72" s="26"/>
      <c r="J72" s="27" t="s">
        <v>4</v>
      </c>
      <c r="K72" s="31"/>
      <c r="L72" s="2"/>
      <c r="M72" s="55"/>
      <c r="N72" s="55"/>
      <c r="O72" s="55"/>
      <c r="P72" s="55"/>
      <c r="Q72" s="53">
        <v>4080000</v>
      </c>
      <c r="R72" s="55"/>
      <c r="S72" s="55"/>
      <c r="T72" s="55"/>
      <c r="U72" s="55"/>
      <c r="V72" s="55"/>
      <c r="W72" s="53">
        <v>1041000</v>
      </c>
      <c r="X72" s="55"/>
      <c r="Y72" s="60">
        <f t="shared" ref="Y72:Y97" si="18">E72-I72-M72-N72-O72-P72-Q72-R72-S72-T72-U72-V72-W72</f>
        <v>0</v>
      </c>
    </row>
    <row r="73" spans="1:25" ht="71.25" customHeight="1">
      <c r="A73" s="1"/>
      <c r="B73" s="2" t="s">
        <v>96</v>
      </c>
      <c r="C73" s="26"/>
      <c r="D73" s="26">
        <v>7077000</v>
      </c>
      <c r="E73" s="34">
        <v>7077000</v>
      </c>
      <c r="F73" s="26"/>
      <c r="G73" s="27"/>
      <c r="H73" s="27">
        <v>1</v>
      </c>
      <c r="I73" s="26">
        <f t="shared" si="17"/>
        <v>7077000</v>
      </c>
      <c r="J73" s="27">
        <v>2</v>
      </c>
      <c r="K73" s="27">
        <v>5</v>
      </c>
      <c r="L73" s="2" t="s">
        <v>145</v>
      </c>
      <c r="M73" s="53"/>
      <c r="N73" s="53"/>
      <c r="O73" s="53"/>
      <c r="P73" s="53"/>
      <c r="Q73" s="53"/>
      <c r="R73" s="53"/>
      <c r="S73" s="53"/>
      <c r="T73" s="53"/>
      <c r="U73" s="54"/>
      <c r="V73" s="54"/>
      <c r="W73" s="53"/>
      <c r="X73" s="53"/>
      <c r="Y73" s="60">
        <f t="shared" si="18"/>
        <v>0</v>
      </c>
    </row>
    <row r="74" spans="1:25" ht="75">
      <c r="A74" s="1"/>
      <c r="B74" s="2" t="s">
        <v>97</v>
      </c>
      <c r="C74" s="26"/>
      <c r="D74" s="26">
        <v>6758000</v>
      </c>
      <c r="E74" s="34">
        <v>6758000</v>
      </c>
      <c r="F74" s="26"/>
      <c r="G74" s="27"/>
      <c r="H74" s="27"/>
      <c r="I74" s="26"/>
      <c r="J74" s="27" t="s">
        <v>4</v>
      </c>
      <c r="K74" s="27"/>
      <c r="L74" s="2" t="s">
        <v>144</v>
      </c>
      <c r="M74" s="53"/>
      <c r="N74" s="53"/>
      <c r="O74" s="53"/>
      <c r="P74" s="53"/>
      <c r="Q74" s="53"/>
      <c r="R74" s="53">
        <v>4980000</v>
      </c>
      <c r="S74" s="53"/>
      <c r="T74" s="53"/>
      <c r="U74" s="54"/>
      <c r="V74" s="54"/>
      <c r="W74" s="53">
        <v>1778000</v>
      </c>
      <c r="X74" s="53"/>
      <c r="Y74" s="60">
        <f t="shared" si="18"/>
        <v>0</v>
      </c>
    </row>
    <row r="75" spans="1:25" ht="63.75" customHeight="1">
      <c r="A75" s="28"/>
      <c r="B75" s="2" t="s">
        <v>98</v>
      </c>
      <c r="C75" s="26"/>
      <c r="D75" s="26">
        <v>8608000</v>
      </c>
      <c r="E75" s="34">
        <v>8608000</v>
      </c>
      <c r="F75" s="30"/>
      <c r="G75" s="31"/>
      <c r="H75" s="27"/>
      <c r="I75" s="26"/>
      <c r="J75" s="27" t="s">
        <v>4</v>
      </c>
      <c r="K75" s="31"/>
      <c r="L75" s="2" t="s">
        <v>144</v>
      </c>
      <c r="M75" s="55"/>
      <c r="N75" s="53">
        <v>2356000</v>
      </c>
      <c r="O75" s="55"/>
      <c r="P75" s="55"/>
      <c r="Q75" s="53">
        <v>3534000</v>
      </c>
      <c r="R75" s="55"/>
      <c r="S75" s="55"/>
      <c r="T75" s="55"/>
      <c r="U75" s="55"/>
      <c r="V75" s="55"/>
      <c r="W75" s="53">
        <f>E75-N75-Q75</f>
        <v>2718000</v>
      </c>
      <c r="X75" s="55"/>
      <c r="Y75" s="60">
        <f t="shared" si="18"/>
        <v>0</v>
      </c>
    </row>
    <row r="76" spans="1:25" ht="93.75">
      <c r="A76" s="1"/>
      <c r="B76" s="2" t="s">
        <v>99</v>
      </c>
      <c r="C76" s="26"/>
      <c r="D76" s="26">
        <v>3466000</v>
      </c>
      <c r="E76" s="34">
        <v>3466000</v>
      </c>
      <c r="F76" s="26"/>
      <c r="G76" s="27"/>
      <c r="H76" s="27"/>
      <c r="I76" s="26"/>
      <c r="J76" s="27" t="s">
        <v>4</v>
      </c>
      <c r="K76" s="27"/>
      <c r="L76" s="2" t="s">
        <v>144</v>
      </c>
      <c r="M76" s="53"/>
      <c r="N76" s="53"/>
      <c r="O76" s="53">
        <v>2550000</v>
      </c>
      <c r="P76" s="53"/>
      <c r="Q76" s="53"/>
      <c r="R76" s="53"/>
      <c r="S76" s="53"/>
      <c r="T76" s="53"/>
      <c r="U76" s="54"/>
      <c r="V76" s="54"/>
      <c r="W76" s="53">
        <f>E76-O76</f>
        <v>916000</v>
      </c>
      <c r="X76" s="53"/>
      <c r="Y76" s="60">
        <f t="shared" si="18"/>
        <v>0</v>
      </c>
    </row>
    <row r="77" spans="1:25" ht="68.25" customHeight="1">
      <c r="A77" s="1"/>
      <c r="B77" s="2" t="s">
        <v>100</v>
      </c>
      <c r="C77" s="26"/>
      <c r="D77" s="26">
        <v>7419000</v>
      </c>
      <c r="E77" s="34">
        <v>7419000</v>
      </c>
      <c r="F77" s="26"/>
      <c r="G77" s="27"/>
      <c r="H77" s="27"/>
      <c r="I77" s="26"/>
      <c r="J77" s="27" t="s">
        <v>4</v>
      </c>
      <c r="K77" s="27"/>
      <c r="L77" s="2" t="s">
        <v>144</v>
      </c>
      <c r="M77" s="53"/>
      <c r="N77" s="53"/>
      <c r="O77" s="53">
        <v>7419000</v>
      </c>
      <c r="P77" s="53"/>
      <c r="Q77" s="53"/>
      <c r="R77" s="53"/>
      <c r="S77" s="53"/>
      <c r="T77" s="53"/>
      <c r="U77" s="54"/>
      <c r="V77" s="54"/>
      <c r="W77" s="53">
        <f>E77-O77</f>
        <v>0</v>
      </c>
      <c r="X77" s="53"/>
      <c r="Y77" s="60">
        <f t="shared" si="18"/>
        <v>0</v>
      </c>
    </row>
    <row r="78" spans="1:25" ht="56.25">
      <c r="A78" s="1"/>
      <c r="B78" s="2" t="s">
        <v>101</v>
      </c>
      <c r="C78" s="26"/>
      <c r="D78" s="26">
        <v>2110000</v>
      </c>
      <c r="E78" s="34">
        <v>2110000</v>
      </c>
      <c r="F78" s="26"/>
      <c r="G78" s="27"/>
      <c r="H78" s="27">
        <v>1</v>
      </c>
      <c r="I78" s="26">
        <f t="shared" ref="I78:I80" si="19">E78</f>
        <v>2110000</v>
      </c>
      <c r="J78" s="27">
        <v>2</v>
      </c>
      <c r="K78" s="27">
        <v>5</v>
      </c>
      <c r="L78" s="2" t="s">
        <v>148</v>
      </c>
      <c r="M78" s="53"/>
      <c r="N78" s="53"/>
      <c r="O78" s="53"/>
      <c r="P78" s="53"/>
      <c r="Q78" s="53"/>
      <c r="R78" s="53"/>
      <c r="S78" s="53"/>
      <c r="T78" s="53"/>
      <c r="U78" s="54"/>
      <c r="V78" s="54"/>
      <c r="W78" s="53"/>
      <c r="X78" s="53"/>
      <c r="Y78" s="60">
        <f t="shared" si="18"/>
        <v>0</v>
      </c>
    </row>
    <row r="79" spans="1:25" ht="77.25" customHeight="1">
      <c r="A79" s="28"/>
      <c r="B79" s="2" t="s">
        <v>102</v>
      </c>
      <c r="C79" s="26"/>
      <c r="D79" s="26">
        <v>7290000</v>
      </c>
      <c r="E79" s="34">
        <v>7290000</v>
      </c>
      <c r="F79" s="30"/>
      <c r="G79" s="31"/>
      <c r="H79" s="27">
        <v>1</v>
      </c>
      <c r="I79" s="26">
        <f t="shared" si="19"/>
        <v>7290000</v>
      </c>
      <c r="J79" s="27">
        <v>2</v>
      </c>
      <c r="K79" s="27">
        <v>5</v>
      </c>
      <c r="L79" s="2" t="s">
        <v>148</v>
      </c>
      <c r="M79" s="55"/>
      <c r="N79" s="55"/>
      <c r="O79" s="55"/>
      <c r="P79" s="55"/>
      <c r="Q79" s="55"/>
      <c r="R79" s="55"/>
      <c r="S79" s="55"/>
      <c r="T79" s="55"/>
      <c r="U79" s="55"/>
      <c r="V79" s="55"/>
      <c r="W79" s="55"/>
      <c r="X79" s="55"/>
      <c r="Y79" s="60">
        <f t="shared" si="18"/>
        <v>0</v>
      </c>
    </row>
    <row r="80" spans="1:25" ht="65.25" customHeight="1">
      <c r="A80" s="1"/>
      <c r="B80" s="2" t="s">
        <v>103</v>
      </c>
      <c r="C80" s="26"/>
      <c r="D80" s="26">
        <v>6400000</v>
      </c>
      <c r="E80" s="34">
        <v>6400000</v>
      </c>
      <c r="F80" s="26"/>
      <c r="G80" s="27"/>
      <c r="H80" s="27">
        <v>1</v>
      </c>
      <c r="I80" s="26">
        <f t="shared" si="19"/>
        <v>6400000</v>
      </c>
      <c r="J80" s="27">
        <v>2</v>
      </c>
      <c r="K80" s="27">
        <v>5</v>
      </c>
      <c r="L80" s="2" t="s">
        <v>148</v>
      </c>
      <c r="M80" s="53"/>
      <c r="N80" s="53"/>
      <c r="O80" s="53"/>
      <c r="P80" s="53"/>
      <c r="Q80" s="53"/>
      <c r="R80" s="53"/>
      <c r="S80" s="53"/>
      <c r="T80" s="53"/>
      <c r="U80" s="54"/>
      <c r="V80" s="54"/>
      <c r="W80" s="53"/>
      <c r="X80" s="53"/>
      <c r="Y80" s="60">
        <f t="shared" si="18"/>
        <v>0</v>
      </c>
    </row>
    <row r="81" spans="1:25" ht="56.25">
      <c r="A81" s="1"/>
      <c r="B81" s="2" t="s">
        <v>104</v>
      </c>
      <c r="C81" s="26"/>
      <c r="D81" s="26">
        <v>1899000</v>
      </c>
      <c r="E81" s="34">
        <v>1899000</v>
      </c>
      <c r="F81" s="26"/>
      <c r="G81" s="27"/>
      <c r="H81" s="27">
        <v>1</v>
      </c>
      <c r="I81" s="26">
        <f t="shared" ref="I81" si="20">E81</f>
        <v>1899000</v>
      </c>
      <c r="J81" s="27">
        <v>2</v>
      </c>
      <c r="K81" s="27">
        <v>5</v>
      </c>
      <c r="L81" s="2" t="s">
        <v>137</v>
      </c>
      <c r="M81" s="53"/>
      <c r="N81" s="53"/>
      <c r="O81" s="53"/>
      <c r="P81" s="53"/>
      <c r="Q81" s="53"/>
      <c r="R81" s="53"/>
      <c r="S81" s="53"/>
      <c r="T81" s="53"/>
      <c r="U81" s="54"/>
      <c r="V81" s="54"/>
      <c r="W81" s="53"/>
      <c r="X81" s="53"/>
      <c r="Y81" s="60">
        <f t="shared" si="18"/>
        <v>0</v>
      </c>
    </row>
    <row r="82" spans="1:25" ht="105" customHeight="1">
      <c r="A82" s="28"/>
      <c r="B82" s="2" t="s">
        <v>105</v>
      </c>
      <c r="C82" s="26"/>
      <c r="D82" s="26">
        <v>3563000</v>
      </c>
      <c r="E82" s="34">
        <v>3563000</v>
      </c>
      <c r="F82" s="30"/>
      <c r="G82" s="31"/>
      <c r="H82" s="27"/>
      <c r="I82" s="26"/>
      <c r="J82" s="27" t="s">
        <v>4</v>
      </c>
      <c r="K82" s="27"/>
      <c r="L82" s="2"/>
      <c r="M82" s="55"/>
      <c r="N82" s="55"/>
      <c r="O82" s="55"/>
      <c r="P82" s="53">
        <v>3554900</v>
      </c>
      <c r="Q82" s="55"/>
      <c r="R82" s="55"/>
      <c r="S82" s="55"/>
      <c r="T82" s="55"/>
      <c r="U82" s="55"/>
      <c r="V82" s="55"/>
      <c r="W82" s="53">
        <v>8100</v>
      </c>
      <c r="X82" s="55"/>
      <c r="Y82" s="60">
        <f t="shared" si="18"/>
        <v>0</v>
      </c>
    </row>
    <row r="83" spans="1:25" ht="93.75">
      <c r="A83" s="1"/>
      <c r="B83" s="2" t="s">
        <v>106</v>
      </c>
      <c r="C83" s="26"/>
      <c r="D83" s="26">
        <v>3513000</v>
      </c>
      <c r="E83" s="34">
        <v>3513000</v>
      </c>
      <c r="F83" s="26"/>
      <c r="G83" s="27"/>
      <c r="H83" s="27">
        <v>1</v>
      </c>
      <c r="I83" s="26">
        <f>E83</f>
        <v>3513000</v>
      </c>
      <c r="J83" s="27">
        <v>3</v>
      </c>
      <c r="K83" s="27">
        <v>5</v>
      </c>
      <c r="L83" s="2" t="s">
        <v>148</v>
      </c>
      <c r="M83" s="53"/>
      <c r="N83" s="53"/>
      <c r="O83" s="53"/>
      <c r="P83" s="53"/>
      <c r="Q83" s="53"/>
      <c r="R83" s="53"/>
      <c r="S83" s="53"/>
      <c r="T83" s="53"/>
      <c r="U83" s="54"/>
      <c r="V83" s="54"/>
      <c r="W83" s="53"/>
      <c r="X83" s="53"/>
      <c r="Y83" s="60">
        <f t="shared" si="18"/>
        <v>0</v>
      </c>
    </row>
    <row r="84" spans="1:25" ht="56.25">
      <c r="A84" s="38">
        <v>8</v>
      </c>
      <c r="B84" s="39" t="s">
        <v>127</v>
      </c>
      <c r="C84" s="40">
        <f>SUM(C85:C90)</f>
        <v>2636400</v>
      </c>
      <c r="D84" s="40">
        <f t="shared" ref="D84:F84" si="21">SUM(D85:D90)</f>
        <v>0</v>
      </c>
      <c r="E84" s="40">
        <f t="shared" si="21"/>
        <v>2636400</v>
      </c>
      <c r="F84" s="40">
        <f t="shared" si="21"/>
        <v>639140</v>
      </c>
      <c r="G84" s="41"/>
      <c r="H84" s="50">
        <f>SUM(H85:H90)</f>
        <v>0</v>
      </c>
      <c r="I84" s="50">
        <f t="shared" ref="I84:W84" si="22">SUM(I85:I90)</f>
        <v>0</v>
      </c>
      <c r="J84" s="50">
        <f t="shared" si="22"/>
        <v>0</v>
      </c>
      <c r="K84" s="50">
        <f t="shared" si="22"/>
        <v>0</v>
      </c>
      <c r="L84" s="50">
        <f t="shared" si="22"/>
        <v>0</v>
      </c>
      <c r="M84" s="50">
        <f t="shared" si="22"/>
        <v>0</v>
      </c>
      <c r="N84" s="50">
        <f t="shared" si="22"/>
        <v>0</v>
      </c>
      <c r="O84" s="50">
        <f t="shared" si="22"/>
        <v>152600</v>
      </c>
      <c r="P84" s="50">
        <f t="shared" si="22"/>
        <v>0</v>
      </c>
      <c r="Q84" s="50">
        <f t="shared" si="22"/>
        <v>0</v>
      </c>
      <c r="R84" s="50">
        <f t="shared" si="22"/>
        <v>2483800</v>
      </c>
      <c r="S84" s="50">
        <f t="shared" si="22"/>
        <v>0</v>
      </c>
      <c r="T84" s="50">
        <f t="shared" si="22"/>
        <v>0</v>
      </c>
      <c r="U84" s="50">
        <f t="shared" si="22"/>
        <v>0</v>
      </c>
      <c r="V84" s="50">
        <f t="shared" si="22"/>
        <v>0</v>
      </c>
      <c r="W84" s="50">
        <f t="shared" si="22"/>
        <v>0</v>
      </c>
      <c r="X84" s="56"/>
      <c r="Y84" s="60">
        <f t="shared" si="18"/>
        <v>0</v>
      </c>
    </row>
    <row r="85" spans="1:25" ht="42.75" customHeight="1">
      <c r="A85" s="28"/>
      <c r="B85" s="2" t="s">
        <v>107</v>
      </c>
      <c r="C85" s="26">
        <v>68400</v>
      </c>
      <c r="D85" s="26"/>
      <c r="E85" s="34">
        <v>68400</v>
      </c>
      <c r="F85" s="26">
        <v>62140</v>
      </c>
      <c r="G85" s="31"/>
      <c r="H85" s="31">
        <v>0</v>
      </c>
      <c r="I85" s="30"/>
      <c r="J85" s="31"/>
      <c r="K85" s="31"/>
      <c r="L85" s="2" t="s">
        <v>140</v>
      </c>
      <c r="M85" s="55"/>
      <c r="N85" s="55"/>
      <c r="O85" s="55">
        <f>E85</f>
        <v>68400</v>
      </c>
      <c r="P85" s="55"/>
      <c r="Q85" s="55"/>
      <c r="R85" s="55"/>
      <c r="S85" s="55"/>
      <c r="T85" s="55"/>
      <c r="U85" s="55"/>
      <c r="V85" s="55"/>
      <c r="W85" s="55"/>
      <c r="X85" s="55"/>
      <c r="Y85" s="60">
        <f t="shared" si="18"/>
        <v>0</v>
      </c>
    </row>
    <row r="86" spans="1:25" ht="44.25" customHeight="1">
      <c r="A86" s="1"/>
      <c r="B86" s="2" t="s">
        <v>108</v>
      </c>
      <c r="C86" s="26">
        <v>84200</v>
      </c>
      <c r="D86" s="26"/>
      <c r="E86" s="34">
        <v>84200</v>
      </c>
      <c r="F86" s="26">
        <v>84200</v>
      </c>
      <c r="G86" s="27"/>
      <c r="H86" s="27">
        <v>0</v>
      </c>
      <c r="I86" s="26"/>
      <c r="J86" s="27"/>
      <c r="K86" s="27"/>
      <c r="L86" s="2" t="s">
        <v>140</v>
      </c>
      <c r="M86" s="53"/>
      <c r="N86" s="53"/>
      <c r="O86" s="53">
        <f>E86</f>
        <v>84200</v>
      </c>
      <c r="P86" s="53"/>
      <c r="Q86" s="53"/>
      <c r="R86" s="53"/>
      <c r="S86" s="53"/>
      <c r="T86" s="53"/>
      <c r="U86" s="54"/>
      <c r="V86" s="54"/>
      <c r="W86" s="53"/>
      <c r="X86" s="53"/>
      <c r="Y86" s="60">
        <f t="shared" si="18"/>
        <v>0</v>
      </c>
    </row>
    <row r="87" spans="1:25" ht="37.5">
      <c r="A87" s="1"/>
      <c r="B87" s="2" t="s">
        <v>109</v>
      </c>
      <c r="C87" s="26">
        <v>1742100</v>
      </c>
      <c r="D87" s="26"/>
      <c r="E87" s="34">
        <v>1742100</v>
      </c>
      <c r="F87" s="26">
        <v>172100</v>
      </c>
      <c r="G87" s="27"/>
      <c r="H87" s="27">
        <v>0</v>
      </c>
      <c r="I87" s="26"/>
      <c r="J87" s="27"/>
      <c r="K87" s="27"/>
      <c r="L87" s="2" t="s">
        <v>140</v>
      </c>
      <c r="M87" s="53"/>
      <c r="N87" s="53"/>
      <c r="O87" s="53"/>
      <c r="P87" s="53"/>
      <c r="Q87" s="53"/>
      <c r="R87" s="53">
        <f>E87</f>
        <v>1742100</v>
      </c>
      <c r="S87" s="53"/>
      <c r="T87" s="53"/>
      <c r="U87" s="54"/>
      <c r="V87" s="54"/>
      <c r="W87" s="53"/>
      <c r="X87" s="53"/>
      <c r="Y87" s="60">
        <f t="shared" si="18"/>
        <v>0</v>
      </c>
    </row>
    <row r="88" spans="1:25" ht="42.75" customHeight="1">
      <c r="A88" s="28"/>
      <c r="B88" s="2" t="s">
        <v>110</v>
      </c>
      <c r="C88" s="26">
        <v>118000</v>
      </c>
      <c r="D88" s="26"/>
      <c r="E88" s="34">
        <v>118000</v>
      </c>
      <c r="F88" s="26">
        <v>118000</v>
      </c>
      <c r="G88" s="31"/>
      <c r="H88" s="31">
        <v>0</v>
      </c>
      <c r="I88" s="30"/>
      <c r="J88" s="31"/>
      <c r="K88" s="31"/>
      <c r="L88" s="2" t="s">
        <v>140</v>
      </c>
      <c r="M88" s="55"/>
      <c r="N88" s="55"/>
      <c r="O88" s="55"/>
      <c r="P88" s="55"/>
      <c r="Q88" s="55"/>
      <c r="R88" s="55">
        <f>E88</f>
        <v>118000</v>
      </c>
      <c r="S88" s="55"/>
      <c r="T88" s="55"/>
      <c r="U88" s="55"/>
      <c r="V88" s="55"/>
      <c r="W88" s="55"/>
      <c r="X88" s="55"/>
      <c r="Y88" s="60">
        <f t="shared" si="18"/>
        <v>0</v>
      </c>
    </row>
    <row r="89" spans="1:25" ht="37.5">
      <c r="A89" s="1"/>
      <c r="B89" s="2" t="s">
        <v>111</v>
      </c>
      <c r="C89" s="26">
        <v>281500</v>
      </c>
      <c r="D89" s="26"/>
      <c r="E89" s="34">
        <v>281500</v>
      </c>
      <c r="F89" s="26"/>
      <c r="G89" s="27"/>
      <c r="H89" s="27">
        <v>0</v>
      </c>
      <c r="I89" s="26"/>
      <c r="J89" s="27"/>
      <c r="K89" s="27"/>
      <c r="L89" s="2" t="s">
        <v>140</v>
      </c>
      <c r="M89" s="53"/>
      <c r="N89" s="53"/>
      <c r="O89" s="53"/>
      <c r="P89" s="53"/>
      <c r="Q89" s="53"/>
      <c r="R89" s="53">
        <f>E89</f>
        <v>281500</v>
      </c>
      <c r="S89" s="53"/>
      <c r="T89" s="53"/>
      <c r="U89" s="54"/>
      <c r="V89" s="54"/>
      <c r="W89" s="53"/>
      <c r="X89" s="53"/>
      <c r="Y89" s="60">
        <f t="shared" si="18"/>
        <v>0</v>
      </c>
    </row>
    <row r="90" spans="1:25" ht="40.5" customHeight="1">
      <c r="A90" s="1"/>
      <c r="B90" s="2" t="s">
        <v>112</v>
      </c>
      <c r="C90" s="26">
        <v>342200</v>
      </c>
      <c r="D90" s="26"/>
      <c r="E90" s="34">
        <v>342200</v>
      </c>
      <c r="F90" s="26">
        <v>202700</v>
      </c>
      <c r="G90" s="27"/>
      <c r="H90" s="27">
        <v>0</v>
      </c>
      <c r="I90" s="26"/>
      <c r="J90" s="27"/>
      <c r="K90" s="27"/>
      <c r="L90" s="2" t="s">
        <v>140</v>
      </c>
      <c r="M90" s="53"/>
      <c r="N90" s="53"/>
      <c r="O90" s="53"/>
      <c r="P90" s="53"/>
      <c r="Q90" s="53"/>
      <c r="R90" s="53">
        <f>E90</f>
        <v>342200</v>
      </c>
      <c r="S90" s="53"/>
      <c r="T90" s="53"/>
      <c r="U90" s="54"/>
      <c r="V90" s="54"/>
      <c r="W90" s="53"/>
      <c r="X90" s="53"/>
      <c r="Y90" s="60">
        <f t="shared" si="18"/>
        <v>0</v>
      </c>
    </row>
    <row r="91" spans="1:25" ht="56.25">
      <c r="A91" s="44">
        <v>9</v>
      </c>
      <c r="B91" s="39" t="s">
        <v>115</v>
      </c>
      <c r="C91" s="40">
        <f>SUM(C92:C97)</f>
        <v>16935800</v>
      </c>
      <c r="D91" s="40"/>
      <c r="E91" s="37">
        <f>SUM(E92:E97)</f>
        <v>16935800</v>
      </c>
      <c r="F91" s="48">
        <f t="shared" ref="F91:W91" si="23">SUM(F92:F97)</f>
        <v>3478640</v>
      </c>
      <c r="G91" s="48">
        <f t="shared" si="23"/>
        <v>0</v>
      </c>
      <c r="H91" s="48">
        <f t="shared" si="23"/>
        <v>0</v>
      </c>
      <c r="I91" s="48">
        <f t="shared" si="23"/>
        <v>0</v>
      </c>
      <c r="J91" s="48">
        <f t="shared" si="23"/>
        <v>0</v>
      </c>
      <c r="K91" s="37">
        <f t="shared" si="23"/>
        <v>0</v>
      </c>
      <c r="L91" s="37">
        <f t="shared" si="23"/>
        <v>0</v>
      </c>
      <c r="M91" s="48">
        <f t="shared" si="23"/>
        <v>2880000</v>
      </c>
      <c r="N91" s="48">
        <f t="shared" si="23"/>
        <v>0</v>
      </c>
      <c r="O91" s="48">
        <f t="shared" si="23"/>
        <v>984000</v>
      </c>
      <c r="P91" s="48">
        <f t="shared" si="23"/>
        <v>0</v>
      </c>
      <c r="Q91" s="48">
        <f t="shared" si="23"/>
        <v>0</v>
      </c>
      <c r="R91" s="48">
        <f t="shared" si="23"/>
        <v>12935800</v>
      </c>
      <c r="S91" s="48">
        <f t="shared" si="23"/>
        <v>0</v>
      </c>
      <c r="T91" s="48">
        <f t="shared" si="23"/>
        <v>0</v>
      </c>
      <c r="U91" s="48">
        <f t="shared" si="23"/>
        <v>0</v>
      </c>
      <c r="V91" s="48">
        <f t="shared" si="23"/>
        <v>0</v>
      </c>
      <c r="W91" s="48">
        <f t="shared" si="23"/>
        <v>136000</v>
      </c>
      <c r="X91" s="56"/>
      <c r="Y91" s="60">
        <f t="shared" si="18"/>
        <v>0</v>
      </c>
    </row>
    <row r="92" spans="1:25" ht="45" customHeight="1">
      <c r="A92" s="1"/>
      <c r="B92" s="2" t="s">
        <v>116</v>
      </c>
      <c r="C92" s="26">
        <v>2936600</v>
      </c>
      <c r="D92" s="26"/>
      <c r="E92" s="34">
        <v>2936600</v>
      </c>
      <c r="F92" s="30"/>
      <c r="G92" s="31"/>
      <c r="H92" s="31">
        <v>0</v>
      </c>
      <c r="I92" s="30"/>
      <c r="J92" s="31"/>
      <c r="K92" s="31"/>
      <c r="L92" s="2" t="s">
        <v>140</v>
      </c>
      <c r="M92" s="55"/>
      <c r="N92" s="55"/>
      <c r="O92" s="55"/>
      <c r="P92" s="55"/>
      <c r="Q92" s="55"/>
      <c r="R92" s="55">
        <f>E92</f>
        <v>2936600</v>
      </c>
      <c r="S92" s="55"/>
      <c r="T92" s="55"/>
      <c r="U92" s="55"/>
      <c r="V92" s="55"/>
      <c r="W92" s="55"/>
      <c r="X92" s="55"/>
      <c r="Y92" s="60">
        <f t="shared" si="18"/>
        <v>0</v>
      </c>
    </row>
    <row r="93" spans="1:25" ht="24" customHeight="1">
      <c r="A93" s="1"/>
      <c r="B93" s="2" t="s">
        <v>117</v>
      </c>
      <c r="C93" s="26">
        <v>3000000</v>
      </c>
      <c r="D93" s="26"/>
      <c r="E93" s="34">
        <v>3000000</v>
      </c>
      <c r="F93" s="26"/>
      <c r="G93" s="27"/>
      <c r="H93" s="27">
        <v>0</v>
      </c>
      <c r="I93" s="26"/>
      <c r="J93" s="27"/>
      <c r="K93" s="27"/>
      <c r="L93" s="2" t="s">
        <v>140</v>
      </c>
      <c r="M93" s="53"/>
      <c r="N93" s="53"/>
      <c r="O93" s="53"/>
      <c r="P93" s="53"/>
      <c r="Q93" s="53"/>
      <c r="R93" s="53">
        <f>E93</f>
        <v>3000000</v>
      </c>
      <c r="S93" s="53"/>
      <c r="T93" s="53"/>
      <c r="U93" s="54"/>
      <c r="V93" s="54"/>
      <c r="W93" s="53"/>
      <c r="X93" s="53"/>
      <c r="Y93" s="60">
        <f t="shared" si="18"/>
        <v>0</v>
      </c>
    </row>
    <row r="94" spans="1:25" ht="56.25">
      <c r="A94" s="1"/>
      <c r="B94" s="2" t="s">
        <v>118</v>
      </c>
      <c r="C94" s="26">
        <v>2999200</v>
      </c>
      <c r="D94" s="26"/>
      <c r="E94" s="34">
        <v>2999200</v>
      </c>
      <c r="F94" s="26"/>
      <c r="G94" s="27"/>
      <c r="H94" s="27">
        <v>0</v>
      </c>
      <c r="I94" s="26"/>
      <c r="J94" s="27"/>
      <c r="K94" s="27"/>
      <c r="L94" s="2" t="s">
        <v>140</v>
      </c>
      <c r="M94" s="53"/>
      <c r="N94" s="53"/>
      <c r="O94" s="53"/>
      <c r="P94" s="53"/>
      <c r="Q94" s="53"/>
      <c r="R94" s="53">
        <f>E94</f>
        <v>2999200</v>
      </c>
      <c r="S94" s="53"/>
      <c r="T94" s="53"/>
      <c r="U94" s="54"/>
      <c r="V94" s="54"/>
      <c r="W94" s="53"/>
      <c r="X94" s="53"/>
      <c r="Y94" s="60">
        <f t="shared" si="18"/>
        <v>0</v>
      </c>
    </row>
    <row r="95" spans="1:25" ht="42" customHeight="1">
      <c r="A95" s="1"/>
      <c r="B95" s="2" t="s">
        <v>119</v>
      </c>
      <c r="C95" s="26">
        <v>1000000</v>
      </c>
      <c r="D95" s="26"/>
      <c r="E95" s="34">
        <v>1000000</v>
      </c>
      <c r="F95" s="26">
        <v>590640</v>
      </c>
      <c r="G95" s="31"/>
      <c r="H95" s="31">
        <v>0</v>
      </c>
      <c r="I95" s="30"/>
      <c r="J95" s="31"/>
      <c r="K95" s="31"/>
      <c r="L95" s="2" t="s">
        <v>140</v>
      </c>
      <c r="M95" s="55"/>
      <c r="N95" s="55"/>
      <c r="O95" s="53">
        <v>984000</v>
      </c>
      <c r="P95" s="55"/>
      <c r="Q95" s="55"/>
      <c r="R95" s="55"/>
      <c r="S95" s="55"/>
      <c r="T95" s="55"/>
      <c r="U95" s="55"/>
      <c r="V95" s="55"/>
      <c r="W95" s="55">
        <f>E95-M95-N95-O95-P95-Q95-R95-S95-T95-U95+V95</f>
        <v>16000</v>
      </c>
      <c r="X95" s="55"/>
      <c r="Y95" s="60">
        <f t="shared" si="18"/>
        <v>0</v>
      </c>
    </row>
    <row r="96" spans="1:25" ht="56.25">
      <c r="A96" s="1"/>
      <c r="B96" s="2" t="s">
        <v>120</v>
      </c>
      <c r="C96" s="26">
        <v>3000000</v>
      </c>
      <c r="D96" s="26"/>
      <c r="E96" s="34">
        <v>3000000</v>
      </c>
      <c r="F96" s="26">
        <v>2888000</v>
      </c>
      <c r="G96" s="27"/>
      <c r="H96" s="27">
        <v>0</v>
      </c>
      <c r="I96" s="26"/>
      <c r="J96" s="27"/>
      <c r="K96" s="27"/>
      <c r="L96" s="2" t="s">
        <v>140</v>
      </c>
      <c r="M96" s="53">
        <v>2880000</v>
      </c>
      <c r="N96" s="53"/>
      <c r="O96" s="53"/>
      <c r="P96" s="53"/>
      <c r="Q96" s="53"/>
      <c r="R96" s="53"/>
      <c r="S96" s="53"/>
      <c r="T96" s="53"/>
      <c r="U96" s="54"/>
      <c r="V96" s="54"/>
      <c r="W96" s="53">
        <f>E96-M96</f>
        <v>120000</v>
      </c>
      <c r="X96" s="53"/>
      <c r="Y96" s="60">
        <f t="shared" si="18"/>
        <v>0</v>
      </c>
    </row>
    <row r="97" spans="1:25" ht="43.5" customHeight="1">
      <c r="A97" s="1"/>
      <c r="B97" s="2" t="s">
        <v>121</v>
      </c>
      <c r="C97" s="26">
        <v>4000000</v>
      </c>
      <c r="D97" s="26"/>
      <c r="E97" s="34">
        <v>4000000</v>
      </c>
      <c r="F97" s="26"/>
      <c r="G97" s="27"/>
      <c r="H97" s="27">
        <v>0</v>
      </c>
      <c r="I97" s="26"/>
      <c r="J97" s="27"/>
      <c r="K97" s="27"/>
      <c r="L97" s="2" t="s">
        <v>140</v>
      </c>
      <c r="M97" s="53"/>
      <c r="N97" s="53"/>
      <c r="O97" s="53"/>
      <c r="P97" s="53"/>
      <c r="Q97" s="53"/>
      <c r="R97" s="53">
        <f>E97</f>
        <v>4000000</v>
      </c>
      <c r="S97" s="53"/>
      <c r="T97" s="53"/>
      <c r="U97" s="54"/>
      <c r="V97" s="54"/>
      <c r="W97" s="53"/>
      <c r="X97" s="53"/>
      <c r="Y97" s="60">
        <f t="shared" si="18"/>
        <v>0</v>
      </c>
    </row>
    <row r="98" spans="1:25" ht="4.5" customHeight="1">
      <c r="A98" s="3"/>
      <c r="B98" s="4"/>
      <c r="C98" s="32"/>
      <c r="D98" s="32"/>
      <c r="E98" s="25">
        <f t="shared" ref="E98" si="24">C98+D98</f>
        <v>0</v>
      </c>
      <c r="F98" s="32"/>
      <c r="G98" s="33"/>
      <c r="H98" s="33"/>
      <c r="I98" s="32"/>
      <c r="J98" s="33"/>
      <c r="K98" s="33"/>
      <c r="L98" s="4"/>
      <c r="M98" s="57"/>
      <c r="N98" s="57"/>
      <c r="O98" s="57"/>
      <c r="P98" s="57"/>
      <c r="Q98" s="57"/>
      <c r="R98" s="57"/>
      <c r="S98" s="57"/>
      <c r="T98" s="57"/>
      <c r="U98" s="58"/>
      <c r="V98" s="58"/>
      <c r="W98" s="57"/>
      <c r="X98" s="57"/>
    </row>
    <row r="99" spans="1:25" ht="22.5" customHeight="1">
      <c r="A99" s="164" t="s">
        <v>17</v>
      </c>
      <c r="B99" s="165"/>
      <c r="C99" s="12">
        <f>C7+C9+C15+C17+C22+C26+C28+C33+C84+C91</f>
        <v>51983600</v>
      </c>
      <c r="D99" s="12">
        <f t="shared" ref="D99:W99" si="25">D7+D9+D15+D17+D22+D26+D28+D33+D84+D91</f>
        <v>374333600</v>
      </c>
      <c r="E99" s="12">
        <f t="shared" si="25"/>
        <v>426317200</v>
      </c>
      <c r="F99" s="12">
        <f t="shared" si="25"/>
        <v>10198532.27</v>
      </c>
      <c r="G99" s="12">
        <f t="shared" si="25"/>
        <v>0</v>
      </c>
      <c r="H99" s="49">
        <f t="shared" si="25"/>
        <v>36</v>
      </c>
      <c r="I99" s="12">
        <f t="shared" si="25"/>
        <v>245242000</v>
      </c>
      <c r="J99" s="12">
        <f t="shared" si="25"/>
        <v>4</v>
      </c>
      <c r="K99" s="12">
        <f t="shared" si="25"/>
        <v>0</v>
      </c>
      <c r="L99" s="12">
        <f t="shared" si="25"/>
        <v>0</v>
      </c>
      <c r="M99" s="12">
        <f t="shared" si="25"/>
        <v>4880000</v>
      </c>
      <c r="N99" s="12">
        <f t="shared" si="25"/>
        <v>7399000</v>
      </c>
      <c r="O99" s="12">
        <f t="shared" si="25"/>
        <v>27138600</v>
      </c>
      <c r="P99" s="12">
        <f t="shared" si="25"/>
        <v>16328400</v>
      </c>
      <c r="Q99" s="12">
        <f t="shared" si="25"/>
        <v>54629900</v>
      </c>
      <c r="R99" s="12">
        <f t="shared" si="25"/>
        <v>25567600</v>
      </c>
      <c r="S99" s="12">
        <f t="shared" si="25"/>
        <v>10127000</v>
      </c>
      <c r="T99" s="12">
        <f t="shared" si="25"/>
        <v>1000000</v>
      </c>
      <c r="U99" s="12">
        <f t="shared" si="25"/>
        <v>1000000</v>
      </c>
      <c r="V99" s="12">
        <f t="shared" si="25"/>
        <v>8839000</v>
      </c>
      <c r="W99" s="12">
        <f t="shared" si="25"/>
        <v>24165700</v>
      </c>
      <c r="X99" s="49"/>
    </row>
    <row r="100" spans="1:25" ht="22.5" customHeight="1">
      <c r="A100" s="16"/>
      <c r="B100" s="16"/>
      <c r="C100" s="22"/>
      <c r="D100" s="22"/>
      <c r="E100" s="22"/>
      <c r="F100" s="62"/>
      <c r="G100" s="16"/>
      <c r="H100" s="16"/>
      <c r="I100" s="24"/>
      <c r="J100" s="16"/>
      <c r="K100" s="23"/>
      <c r="L100" s="22"/>
      <c r="M100" s="22"/>
      <c r="N100" s="22"/>
      <c r="O100" s="22"/>
      <c r="P100" s="22"/>
      <c r="Q100" s="22"/>
      <c r="R100" s="22"/>
      <c r="S100" s="22"/>
      <c r="T100" s="22"/>
      <c r="U100" s="22"/>
      <c r="V100" s="22"/>
      <c r="W100" s="22"/>
      <c r="X100" s="22"/>
    </row>
    <row r="101" spans="1:25" ht="22.5" customHeight="1">
      <c r="A101" s="174" t="s">
        <v>162</v>
      </c>
      <c r="B101" s="174"/>
      <c r="C101" s="174"/>
      <c r="D101" s="174"/>
      <c r="E101" s="174"/>
      <c r="F101" s="174"/>
      <c r="G101" s="174"/>
      <c r="H101" s="174"/>
      <c r="I101" s="174"/>
      <c r="J101" s="174"/>
      <c r="K101" s="23"/>
      <c r="L101" s="22"/>
      <c r="M101" s="22"/>
      <c r="N101" s="22"/>
      <c r="O101" s="22"/>
      <c r="P101" s="22"/>
      <c r="Q101" s="22"/>
      <c r="R101" s="22"/>
      <c r="S101" s="22"/>
      <c r="T101" s="22"/>
      <c r="U101" s="22"/>
      <c r="V101" s="22"/>
      <c r="W101" s="22"/>
      <c r="X101" s="22"/>
    </row>
    <row r="102" spans="1:25" ht="22.5" customHeight="1">
      <c r="A102" s="23" t="s">
        <v>163</v>
      </c>
      <c r="B102" s="23"/>
      <c r="C102" s="23"/>
      <c r="D102" s="23"/>
      <c r="E102" s="23"/>
      <c r="F102" s="23"/>
      <c r="G102" s="16"/>
      <c r="H102" s="16"/>
      <c r="I102" s="24"/>
      <c r="J102" s="16"/>
      <c r="K102" s="23"/>
      <c r="L102" s="22"/>
      <c r="M102" s="22"/>
      <c r="N102" s="22"/>
      <c r="O102" s="22"/>
      <c r="P102" s="22"/>
      <c r="Q102" s="22"/>
      <c r="R102" s="22"/>
      <c r="S102" s="22"/>
      <c r="T102" s="22"/>
      <c r="U102" s="22"/>
      <c r="V102" s="22"/>
      <c r="W102" s="22"/>
      <c r="X102" s="22"/>
    </row>
    <row r="103" spans="1:25" ht="22.5" customHeight="1">
      <c r="A103" s="174"/>
      <c r="B103" s="174"/>
      <c r="C103" s="174"/>
      <c r="D103" s="174"/>
      <c r="E103" s="174"/>
      <c r="F103" s="174"/>
      <c r="G103" s="16"/>
      <c r="H103" s="16"/>
      <c r="I103" s="24"/>
      <c r="J103" s="16"/>
      <c r="K103" s="23"/>
      <c r="L103" s="22"/>
      <c r="M103" s="22"/>
      <c r="N103" s="22"/>
      <c r="O103" s="22"/>
      <c r="P103" s="22"/>
      <c r="Q103" s="22"/>
      <c r="R103" s="22"/>
      <c r="S103" s="22"/>
      <c r="T103" s="22"/>
      <c r="U103" s="22"/>
      <c r="V103" s="22"/>
      <c r="W103" s="22"/>
      <c r="X103" s="22"/>
    </row>
    <row r="104" spans="1:25" ht="22.5" customHeight="1">
      <c r="A104" s="17"/>
      <c r="B104" s="9" t="s">
        <v>15</v>
      </c>
      <c r="C104" s="17"/>
      <c r="D104" s="17"/>
      <c r="E104" s="17"/>
      <c r="F104" s="17"/>
      <c r="G104" s="18"/>
      <c r="H104" s="18"/>
      <c r="I104" s="59"/>
      <c r="J104" s="18"/>
      <c r="Q104" s="7"/>
      <c r="R104" s="7"/>
      <c r="S104" s="7"/>
      <c r="T104" s="7"/>
    </row>
    <row r="105" spans="1:25" ht="21.75" customHeight="1">
      <c r="A105" s="19">
        <v>1</v>
      </c>
      <c r="B105" s="9" t="s">
        <v>23</v>
      </c>
      <c r="C105" s="17"/>
      <c r="D105" s="17"/>
      <c r="E105" s="17"/>
      <c r="F105" s="17"/>
      <c r="G105" s="18"/>
      <c r="H105" s="18"/>
      <c r="I105" s="59"/>
      <c r="J105" s="18"/>
      <c r="Q105" s="7"/>
      <c r="R105" s="7"/>
      <c r="S105" s="7"/>
      <c r="T105" s="7"/>
    </row>
    <row r="106" spans="1:25" ht="21">
      <c r="A106" s="20">
        <v>2</v>
      </c>
      <c r="B106" s="21" t="s">
        <v>16</v>
      </c>
      <c r="C106" s="21"/>
      <c r="D106" s="21"/>
      <c r="E106" s="17"/>
      <c r="F106" s="17"/>
      <c r="G106" s="18"/>
      <c r="H106" s="18"/>
      <c r="I106" s="17"/>
      <c r="J106" s="18"/>
    </row>
    <row r="107" spans="1:25" ht="21">
      <c r="A107" s="18"/>
      <c r="B107" s="17" t="s">
        <v>26</v>
      </c>
      <c r="C107" s="17"/>
      <c r="D107" s="17"/>
      <c r="E107" s="17"/>
      <c r="F107" s="17"/>
      <c r="G107" s="18"/>
      <c r="H107" s="18"/>
      <c r="I107" s="17"/>
      <c r="J107" s="18"/>
    </row>
    <row r="108" spans="1:25" ht="21">
      <c r="A108" s="18"/>
      <c r="B108" s="17" t="s">
        <v>27</v>
      </c>
      <c r="C108" s="17"/>
      <c r="D108" s="17"/>
      <c r="E108" s="17"/>
      <c r="F108" s="17"/>
      <c r="G108" s="18"/>
      <c r="H108" s="18"/>
      <c r="I108" s="17"/>
      <c r="J108" s="18"/>
    </row>
    <row r="109" spans="1:25" ht="21">
      <c r="A109" s="18"/>
      <c r="B109" s="17" t="s">
        <v>28</v>
      </c>
      <c r="C109" s="17"/>
      <c r="D109" s="17"/>
      <c r="E109" s="17"/>
      <c r="F109" s="17"/>
      <c r="G109" s="18"/>
      <c r="H109" s="18"/>
      <c r="I109" s="17"/>
      <c r="J109" s="18"/>
    </row>
    <row r="110" spans="1:25" ht="21">
      <c r="A110" s="18"/>
      <c r="B110" s="17" t="s">
        <v>29</v>
      </c>
      <c r="C110" s="17"/>
      <c r="D110" s="17"/>
      <c r="E110" s="17"/>
      <c r="F110" s="17"/>
      <c r="G110" s="18"/>
      <c r="H110" s="18"/>
      <c r="I110" s="17"/>
      <c r="J110" s="18"/>
    </row>
    <row r="111" spans="1:25" ht="21">
      <c r="A111" s="18"/>
      <c r="B111" s="17" t="s">
        <v>30</v>
      </c>
      <c r="C111" s="17"/>
      <c r="D111" s="17"/>
      <c r="E111" s="17"/>
      <c r="F111" s="17"/>
      <c r="G111" s="18"/>
      <c r="H111" s="18"/>
      <c r="I111" s="17"/>
      <c r="J111" s="18"/>
    </row>
    <row r="112" spans="1:25" ht="21">
      <c r="A112" s="18"/>
      <c r="B112" s="17" t="s">
        <v>31</v>
      </c>
      <c r="C112" s="17"/>
      <c r="D112" s="17"/>
      <c r="E112" s="17"/>
      <c r="F112" s="17"/>
      <c r="G112" s="18"/>
      <c r="H112" s="18"/>
      <c r="I112" s="17"/>
      <c r="J112" s="18"/>
    </row>
    <row r="113" spans="1:10" ht="21">
      <c r="A113" s="18"/>
      <c r="B113" s="17" t="s">
        <v>32</v>
      </c>
      <c r="C113" s="17"/>
      <c r="D113" s="17"/>
      <c r="E113" s="17"/>
      <c r="F113" s="17"/>
      <c r="G113" s="18"/>
      <c r="H113" s="18"/>
      <c r="I113" s="17"/>
      <c r="J113" s="18"/>
    </row>
    <row r="114" spans="1:10" ht="21">
      <c r="A114" s="18"/>
      <c r="B114" s="17" t="s">
        <v>33</v>
      </c>
      <c r="C114" s="17"/>
      <c r="D114" s="17"/>
      <c r="E114" s="17"/>
      <c r="F114" s="17"/>
      <c r="G114" s="18"/>
      <c r="H114" s="18"/>
      <c r="I114" s="17"/>
      <c r="J114" s="18"/>
    </row>
    <row r="115" spans="1:10" ht="21">
      <c r="A115" s="18"/>
      <c r="B115" s="17" t="s">
        <v>34</v>
      </c>
      <c r="C115" s="17"/>
      <c r="D115" s="17"/>
      <c r="E115" s="17"/>
      <c r="F115" s="17"/>
      <c r="G115" s="18"/>
      <c r="H115" s="18"/>
      <c r="I115" s="17"/>
      <c r="J115" s="18"/>
    </row>
    <row r="116" spans="1:10" ht="21">
      <c r="A116" s="18"/>
      <c r="B116" s="17" t="s">
        <v>35</v>
      </c>
      <c r="C116" s="17"/>
      <c r="D116" s="17"/>
      <c r="E116" s="17"/>
      <c r="F116" s="17"/>
      <c r="G116" s="18"/>
      <c r="H116" s="18"/>
      <c r="I116" s="17"/>
      <c r="J116" s="18"/>
    </row>
    <row r="117" spans="1:10" ht="21">
      <c r="A117" s="20">
        <v>3</v>
      </c>
      <c r="B117" s="21" t="s">
        <v>36</v>
      </c>
      <c r="C117" s="17"/>
      <c r="D117" s="17"/>
      <c r="E117" s="17"/>
      <c r="F117" s="17"/>
      <c r="G117" s="17"/>
      <c r="H117" s="18"/>
      <c r="I117" s="17"/>
      <c r="J117" s="17"/>
    </row>
    <row r="118" spans="1:10" ht="21">
      <c r="A118" s="20">
        <v>4</v>
      </c>
      <c r="B118" s="21" t="s">
        <v>37</v>
      </c>
      <c r="C118" s="17"/>
      <c r="D118" s="17"/>
      <c r="E118" s="17"/>
      <c r="F118" s="17"/>
      <c r="G118" s="17"/>
      <c r="H118" s="18"/>
      <c r="I118" s="17"/>
      <c r="J118" s="17"/>
    </row>
    <row r="119" spans="1:10" ht="21">
      <c r="A119" s="20">
        <v>5</v>
      </c>
      <c r="B119" s="21" t="s">
        <v>25</v>
      </c>
      <c r="C119" s="17"/>
      <c r="D119" s="17"/>
      <c r="E119" s="17"/>
      <c r="F119" s="17"/>
      <c r="G119" s="17"/>
      <c r="H119" s="18"/>
      <c r="I119" s="17"/>
      <c r="J119" s="17"/>
    </row>
  </sheetData>
  <autoFilter ref="J1:J119" xr:uid="{00000000-0009-0000-0000-000005000000}"/>
  <mergeCells count="17">
    <mergeCell ref="A1:X1"/>
    <mergeCell ref="A2:X2"/>
    <mergeCell ref="A3:X3"/>
    <mergeCell ref="X5:X6"/>
    <mergeCell ref="H5:L5"/>
    <mergeCell ref="M5:V5"/>
    <mergeCell ref="W5:W6"/>
    <mergeCell ref="A5:A6"/>
    <mergeCell ref="B5:B6"/>
    <mergeCell ref="C5:C6"/>
    <mergeCell ref="D5:D6"/>
    <mergeCell ref="E5:E6"/>
    <mergeCell ref="A101:J101"/>
    <mergeCell ref="A103:F103"/>
    <mergeCell ref="A99:B99"/>
    <mergeCell ref="F5:F6"/>
    <mergeCell ref="G5:G6"/>
  </mergeCells>
  <printOptions horizontalCentered="1"/>
  <pageMargins left="0.23622047244094491" right="0.23622047244094491" top="0.74803149606299213" bottom="0.39370078740157483" header="0.31496062992125984" footer="0.31496062992125984"/>
  <pageSetup paperSize="9"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3</vt:i4>
      </vt:variant>
      <vt:variant>
        <vt:lpstr>ช่วงที่มีชื่อ</vt:lpstr>
      </vt:variant>
      <vt:variant>
        <vt:i4>3</vt:i4>
      </vt:variant>
    </vt:vector>
  </HeadingPairs>
  <TitlesOfParts>
    <vt:vector size="6" baseType="lpstr">
      <vt:lpstr>01 แบบ 66 ไปพลางก่อน</vt:lpstr>
      <vt:lpstr>แบบปรับใหม่ 62.1 (2)</vt:lpstr>
      <vt:lpstr>แบบปรับใหม่ 62.1</vt:lpstr>
      <vt:lpstr>'01 แบบ 66 ไปพลางก่อน'!Print_Titles</vt:lpstr>
      <vt:lpstr>'แบบปรับใหม่ 62.1'!Print_Titles</vt:lpstr>
      <vt:lpstr>'แบบปรับใหม่ 62.1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AOY_PC</cp:lastModifiedBy>
  <cp:lastPrinted>2024-04-30T06:47:44Z</cp:lastPrinted>
  <dcterms:created xsi:type="dcterms:W3CDTF">2018-05-02T06:23:16Z</dcterms:created>
  <dcterms:modified xsi:type="dcterms:W3CDTF">2024-04-30T06:58:27Z</dcterms:modified>
</cp:coreProperties>
</file>